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Cenu aptaujas\2022_gads\2022_2 Kuzremes 4 6 fasade\"/>
    </mc:Choice>
  </mc:AlternateContent>
  <xr:revisionPtr revIDLastSave="0" documentId="13_ncr:1_{B9DD2DD3-BEC9-433B-A9B7-0C9ECEEDC69F}" xr6:coauthVersionLast="47" xr6:coauthVersionMax="47" xr10:uidLastSave="{00000000-0000-0000-0000-000000000000}"/>
  <bookViews>
    <workbookView xWindow="-120" yWindow="-120" windowWidth="29040" windowHeight="15840" tabRatio="846" activeTab="2" xr2:uid="{00000000-000D-0000-FFFF-FFFF00000000}"/>
  </bookViews>
  <sheets>
    <sheet name="Kopt a" sheetId="1" r:id="rId1"/>
    <sheet name="Kops a" sheetId="2" r:id="rId2"/>
    <sheet name="1a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5" l="1"/>
  <c r="C49" i="5"/>
  <c r="C44" i="5"/>
  <c r="A26" i="2"/>
  <c r="A47" i="5" s="1"/>
  <c r="P10" i="5" s="1"/>
  <c r="D9" i="2" l="1"/>
  <c r="D8" i="2"/>
  <c r="D7" i="2"/>
  <c r="D6" i="2"/>
  <c r="D7" i="5" l="1"/>
  <c r="D8" i="5"/>
  <c r="D5" i="5"/>
  <c r="D6" i="5"/>
  <c r="N14" i="5"/>
  <c r="N17" i="5"/>
  <c r="N19" i="5"/>
  <c r="N20" i="5"/>
  <c r="N21" i="5"/>
  <c r="N23" i="5"/>
  <c r="C15" i="2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4" i="5"/>
  <c r="H14" i="5"/>
  <c r="O23" i="5" l="1"/>
  <c r="O14" i="5"/>
  <c r="M17" i="5"/>
  <c r="O17" i="5"/>
  <c r="O18" i="5"/>
  <c r="P18" i="5" s="1"/>
  <c r="O19" i="5"/>
  <c r="M21" i="5"/>
  <c r="O21" i="5"/>
  <c r="P21" i="5" s="1"/>
  <c r="O22" i="5"/>
  <c r="M20" i="5"/>
  <c r="P20" i="5" s="1"/>
  <c r="K20" i="5"/>
  <c r="K17" i="5"/>
  <c r="K21" i="5"/>
  <c r="N41" i="5"/>
  <c r="G15" i="2" s="1"/>
  <c r="L41" i="5"/>
  <c r="I15" i="2" s="1"/>
  <c r="P22" i="5"/>
  <c r="M14" i="5"/>
  <c r="M19" i="5"/>
  <c r="M23" i="5"/>
  <c r="P14" i="5" l="1"/>
  <c r="P17" i="5"/>
  <c r="P19" i="5"/>
  <c r="P23" i="5"/>
  <c r="K23" i="5"/>
  <c r="K22" i="5"/>
  <c r="K19" i="5"/>
  <c r="K18" i="5"/>
  <c r="K14" i="5"/>
  <c r="M41" i="5"/>
  <c r="F15" i="2" s="1"/>
  <c r="O41" i="5" l="1"/>
  <c r="H15" i="2" s="1"/>
  <c r="P41" i="5"/>
  <c r="E15" i="2" s="1"/>
  <c r="A15" i="2" s="1"/>
  <c r="B15" i="2" l="1"/>
  <c r="D1" i="5"/>
  <c r="N9" i="5"/>
  <c r="I16" i="2" l="1"/>
  <c r="H16" i="2"/>
  <c r="G16" i="2"/>
  <c r="F16" i="2"/>
  <c r="E16" i="2"/>
  <c r="E19" i="2" s="1"/>
  <c r="D11" i="2" l="1"/>
  <c r="E17" i="2"/>
  <c r="E18" i="2" s="1"/>
  <c r="E20" i="2" l="1"/>
  <c r="C19" i="1" s="1"/>
  <c r="D10" i="2" l="1"/>
  <c r="C26" i="1"/>
  <c r="C28" i="1" s="1"/>
</calcChain>
</file>

<file path=xl/sharedStrings.xml><?xml version="1.0" encoding="utf-8"?>
<sst xmlns="http://schemas.openxmlformats.org/spreadsheetml/2006/main" count="166" uniqueCount="97">
  <si>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</si>
  <si>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</si>
  <si>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</si>
  <si>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</si>
  <si>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</si>
  <si>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</si>
  <si>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</si>
  <si>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</si>
  <si>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</si>
  <si>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 xml:space="preserve">Objekta adrese: </t>
  </si>
  <si>
    <t>Kurzemes iela 4/6, Liepāja</t>
  </si>
  <si>
    <t xml:space="preserve">Pasūtījuma Nr: </t>
  </si>
  <si>
    <t>2019/3-62/147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</si>
  <si>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</si>
  <si>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</si>
  <si>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</si>
  <si>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</si>
  <si>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</si>
  <si>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</si>
  <si>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</si>
  <si>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Sertifikāta Nr.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</si>
  <si>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</si>
  <si>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</si>
  <si>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</si>
  <si>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</si>
  <si>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</si>
  <si>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</si>
  <si>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</si>
  <si>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</si>
  <si>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</si>
  <si>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</si>
  <si>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</si>
  <si>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</si>
  <si>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</si>
  <si>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</si>
  <si>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</si>
  <si>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</si>
  <si>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</si>
  <si>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</si>
  <si>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</si>
  <si>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</si>
  <si>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</si>
  <si>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</si>
  <si>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</si>
  <si>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</si>
  <si>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</si>
  <si>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</si>
  <si>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</si>
  <si>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</si>
  <si>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</si>
  <si>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</si>
  <si>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</si>
  <si>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</si>
  <si>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</si>
  <si>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</si>
  <si>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</si>
  <si>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</si>
  <si>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</si>
  <si>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</si>
  <si>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m</t>
  </si>
  <si>
    <t>m2</t>
  </si>
  <si>
    <t>Esošās koka apdares un dekoratīvo elementu demontāža demontāža</t>
  </si>
  <si>
    <t xml:space="preserve">Tiešās izmaksas kopā, t. sk. darba devēja sociālais nodoklis 23.59% </t>
  </si>
  <si>
    <t>Sertifikāta Nr</t>
  </si>
  <si>
    <t>gab</t>
  </si>
  <si>
    <t>Koka karkasa 50x70(h) mm montāža siltumizolācijai (Kurzemes ielas fasāde); solis 600mm</t>
  </si>
  <si>
    <t>Siltumizolācijas 70mm montāža (Kurzemes ielas fasāde) λ&lt;=0,037 W/(mK)</t>
  </si>
  <si>
    <t>Pretvēja izolācijas montāža</t>
  </si>
  <si>
    <t xml:space="preserve">Latojojuma 50x35(h) mm montāža </t>
  </si>
  <si>
    <t>Koka dēļu apdares montāža 20x120mm un krāsošana</t>
  </si>
  <si>
    <t>Dekoratīvo detaļu izgatavošana, krāsošana un montāža. Analogi esošajām (skat.lapu AR-9)</t>
  </si>
  <si>
    <t>Starpdzegu izgatavošana, krāsošana un montāža, analogi esošajām</t>
  </si>
  <si>
    <t>Cokola daļas krāsošana</t>
  </si>
  <si>
    <t>Logi un durvis</t>
  </si>
  <si>
    <t>Logam tipam  L-1  L=925mm</t>
  </si>
  <si>
    <t>Logam tipam  L-2  L=955mm</t>
  </si>
  <si>
    <t>Logam tipam  L-3  L=710mm</t>
  </si>
  <si>
    <t>Logam tipam  L-4  L=1220mm</t>
  </si>
  <si>
    <t>Logam tipam  L-5  L=1060mm</t>
  </si>
  <si>
    <t>Logam tipam  L-6  L=1140mm</t>
  </si>
  <si>
    <t>Logam tipam  L-7  L=1030mm</t>
  </si>
  <si>
    <t>Logam tipam  L-9  L=1120mm</t>
  </si>
  <si>
    <t>Sastatņu un sieta piegāde, uzstādīšana, noma, demontāža, aizvešana</t>
  </si>
  <si>
    <t>m2 vert.pl.</t>
  </si>
  <si>
    <t>Tāme sastādīta 2022.gada</t>
  </si>
  <si>
    <t>Tāme sastādīta 2022. gada tirgus cenās, pamatojoties uz AR daļas rasējumiem</t>
  </si>
  <si>
    <t>Logu aplodu atjaunošana</t>
  </si>
  <si>
    <t>Metāla ārējās palodzes koka logiem</t>
  </si>
  <si>
    <t>Metāla ārējās palodzes PVC logiem</t>
  </si>
  <si>
    <t>PENOSIL Premium SpeedFix Construction 878  vai ekvivalents līmējošas putas</t>
  </si>
  <si>
    <t>Vertikālo skārda lietus ūdens novadīšanas elementu demontāža</t>
  </si>
  <si>
    <t>Lietus ūdens novadīšanas noteku montāža (vertikāli)</t>
  </si>
  <si>
    <t>Daudzdzīvokļu dzīvojamās ēkas, kas atrodas Kurzemes ielā 4/6, Liepājā, ielas puses fasādes atjaunošana</t>
  </si>
  <si>
    <t>Daudzdzīvokļu dzīvojamās ēkas ielas puses fasādes atjaunošana</t>
  </si>
  <si>
    <t>Būvlaukuma ierīkošanas un uzturēšanas izmaksas, atbilstoši DOP un LBN 501-17 jāiekļauj virsizdevumos</t>
  </si>
  <si>
    <t>Līg.c.</t>
  </si>
  <si>
    <t>Ielas puses fasādes atjaunošana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</si>
</sst>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1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color rgb="FFFF0000"/>
      <name val="Arial"/>
      <family val="2"/>
      <charset val="186"/>
    </font>
    <font>
      <sz val="12"/>
      <color rgb="FFFF0000"/>
      <name val="Arial"/>
      <family val="2"/>
      <charset val="186"/>
    </font>
    <font>
      <sz val="8"/>
      <color rgb="FF92D05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7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1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vertical="top" wrapText="1"/>
    </xf>
    <xf numFmtId="164" fontId="2" fillId="0" borderId="43" xfId="0" applyNumberFormat="1" applyFont="1" applyBorder="1" applyAlignment="1">
      <alignment horizontal="center" vertical="center" wrapText="1"/>
    </xf>
    <xf numFmtId="164" fontId="1" fillId="0" borderId="43" xfId="2" applyNumberFormat="1" applyFont="1" applyBorder="1" applyAlignment="1">
      <alignment horizontal="center" vertical="center"/>
    </xf>
    <xf numFmtId="164" fontId="1" fillId="0" borderId="44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2" fillId="0" borderId="38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vertical="justify"/>
    </xf>
    <xf numFmtId="9" fontId="1" fillId="0" borderId="39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9" xfId="0" applyFont="1" applyBorder="1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1" fontId="1" fillId="0" borderId="0" xfId="0" applyNumberFormat="1" applyFont="1" applyAlignment="1">
      <alignment horizontal="right"/>
    </xf>
    <xf numFmtId="164" fontId="5" fillId="0" borderId="43" xfId="0" applyNumberFormat="1" applyFont="1" applyBorder="1" applyAlignment="1">
      <alignment horizontal="center" vertical="center" wrapText="1"/>
    </xf>
    <xf numFmtId="0" fontId="8" fillId="0" borderId="0" xfId="0" applyFont="1"/>
    <xf numFmtId="164" fontId="1" fillId="0" borderId="29" xfId="0" applyNumberFormat="1" applyFont="1" applyFill="1" applyBorder="1" applyAlignment="1">
      <alignment vertical="top" wrapText="1"/>
    </xf>
    <xf numFmtId="164" fontId="1" fillId="0" borderId="44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Fill="1"/>
    <xf numFmtId="0" fontId="8" fillId="0" borderId="0" xfId="0" applyFont="1" applyFill="1"/>
    <xf numFmtId="0" fontId="10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164" fontId="1" fillId="0" borderId="24" xfId="0" applyNumberFormat="1" applyFont="1" applyFill="1" applyBorder="1" applyAlignment="1">
      <alignment horizontal="center" vertical="center" wrapText="1"/>
    </xf>
    <xf numFmtId="164" fontId="1" fillId="0" borderId="46" xfId="0" applyNumberFormat="1" applyFont="1" applyFill="1" applyBorder="1" applyAlignment="1">
      <alignment vertical="top" wrapText="1"/>
    </xf>
    <xf numFmtId="164" fontId="1" fillId="0" borderId="45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/>
    </xf>
    <xf numFmtId="9" fontId="1" fillId="0" borderId="0" xfId="0" applyNumberFormat="1" applyFont="1" applyFill="1" applyAlignment="1"/>
    <xf numFmtId="164" fontId="1" fillId="0" borderId="4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8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8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8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1" fillId="0" borderId="6" xfId="0" applyFont="1" applyBorder="1" applyAlignment="1">
      <alignment wrapText="1"/>
    </xf>
    <xf numFmtId="164" fontId="1" fillId="0" borderId="47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vertical="top" wrapText="1"/>
    </xf>
    <xf numFmtId="165" fontId="1" fillId="0" borderId="4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4" fontId="2" fillId="0" borderId="43" xfId="0" applyNumberFormat="1" applyFont="1" applyBorder="1" applyAlignment="1">
      <alignment vertical="top" wrapText="1"/>
    </xf>
  </cellXfs>
  <cellStyles count="4">
    <cellStyle name="Normal 2" xfId="2" xr:uid="{00000000-0005-0000-0000-000001000000}"/>
    <cellStyle name="Parasts" xfId="0" builtinId="0"/>
    <cellStyle name="Обычный_33. OZOLNIEKU NOVADA DOME_OZO SKOLA_TELPU, GAITENU, KAPNU TELPU REMONTS_TAME_VADIMS_2011_02_25_melnraksts" xfId="1" xr:uid="{00000000-0005-0000-0000-000003000000}"/>
    <cellStyle name="Обычный_saulkrasti_tame" xfId="3" xr:uid="{00000000-0005-0000-0000-000004000000}"/>
  </cellStyles>
  <dxfs count="4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9"/>
  <sheetViews>
    <sheetView workbookViewId="0">
      <selection activeCell="F26" sqref="F26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92" t="s">
        <v>0</v>
      </c>
    </row>
    <row r="3" spans="1:3" x14ac:dyDescent="0.2">
      <c r="A3" s="92"/>
      <c r="B3" s="2"/>
      <c r="C3" s="2"/>
    </row>
    <row r="4" spans="1:3" x14ac:dyDescent="0.2">
      <c r="B4" s="104" t="s">
        <v>1</v>
      </c>
      <c r="C4" s="104"/>
    </row>
    <row r="5" spans="1:3" x14ac:dyDescent="0.2">
      <c r="A5" s="92"/>
      <c r="B5" s="92"/>
      <c r="C5" s="92"/>
    </row>
    <row r="6" spans="1:3" x14ac:dyDescent="0.2">
      <c r="C6" s="90" t="s">
        <v>2</v>
      </c>
    </row>
    <row r="8" spans="1:3" x14ac:dyDescent="0.2">
      <c r="B8" s="105" t="s">
        <v>3</v>
      </c>
      <c r="C8" s="105"/>
    </row>
    <row r="11" spans="1:3" x14ac:dyDescent="0.2">
      <c r="B11" s="92" t="s">
        <v>4</v>
      </c>
    </row>
    <row r="12" spans="1:3" x14ac:dyDescent="0.2">
      <c r="B12" s="89" t="s">
        <v>5</v>
      </c>
    </row>
    <row r="13" spans="1:3" x14ac:dyDescent="0.2">
      <c r="A13" s="90" t="s">
        <v>6</v>
      </c>
      <c r="B13" s="63" t="s">
        <v>7</v>
      </c>
      <c r="C13" s="63"/>
    </row>
    <row r="14" spans="1:3" ht="22.5" x14ac:dyDescent="0.2">
      <c r="A14" s="90" t="s">
        <v>8</v>
      </c>
      <c r="B14" s="63" t="s">
        <v>93</v>
      </c>
      <c r="C14" s="63"/>
    </row>
    <row r="15" spans="1:3" x14ac:dyDescent="0.2">
      <c r="A15" s="90" t="s">
        <v>9</v>
      </c>
      <c r="B15" s="62" t="s">
        <v>10</v>
      </c>
      <c r="C15" s="62"/>
    </row>
    <row r="16" spans="1:3" x14ac:dyDescent="0.2">
      <c r="A16" s="90" t="s">
        <v>11</v>
      </c>
      <c r="B16" s="61" t="s">
        <v>12</v>
      </c>
      <c r="C16" s="61"/>
    </row>
    <row r="17" spans="1:3" ht="12" thickBot="1" x14ac:dyDescent="0.25"/>
    <row r="18" spans="1:3" x14ac:dyDescent="0.2">
      <c r="A18" s="3" t="s">
        <v>13</v>
      </c>
      <c r="B18" s="4" t="s">
        <v>14</v>
      </c>
      <c r="C18" s="5" t="s">
        <v>15</v>
      </c>
    </row>
    <row r="19" spans="1:3" ht="22.5" x14ac:dyDescent="0.2">
      <c r="A19" s="65">
        <v>1</v>
      </c>
      <c r="B19" s="170" t="s">
        <v>92</v>
      </c>
      <c r="C19" s="7">
        <f>'Kops a'!E20</f>
        <v>0</v>
      </c>
    </row>
    <row r="20" spans="1:3" x14ac:dyDescent="0.2">
      <c r="A20" s="66"/>
      <c r="B20" s="67"/>
      <c r="C20" s="8"/>
    </row>
    <row r="21" spans="1:3" x14ac:dyDescent="0.2">
      <c r="A21" s="68"/>
      <c r="B21" s="6"/>
      <c r="C21" s="8"/>
    </row>
    <row r="22" spans="1:3" x14ac:dyDescent="0.2">
      <c r="A22" s="68"/>
      <c r="B22" s="6"/>
      <c r="C22" s="8"/>
    </row>
    <row r="23" spans="1:3" x14ac:dyDescent="0.2">
      <c r="A23" s="68"/>
      <c r="B23" s="6"/>
      <c r="C23" s="8"/>
    </row>
    <row r="24" spans="1:3" x14ac:dyDescent="0.2">
      <c r="A24" s="68"/>
      <c r="B24" s="6"/>
      <c r="C24" s="8"/>
    </row>
    <row r="25" spans="1:3" ht="12" thickBot="1" x14ac:dyDescent="0.25">
      <c r="A25" s="69"/>
      <c r="B25" s="42"/>
      <c r="C25" s="43"/>
    </row>
    <row r="26" spans="1:3" ht="12" thickBot="1" x14ac:dyDescent="0.25">
      <c r="A26" s="9"/>
      <c r="B26" s="10" t="s">
        <v>16</v>
      </c>
      <c r="C26" s="11">
        <f>SUM(C19:C25)</f>
        <v>0</v>
      </c>
    </row>
    <row r="27" spans="1:3" ht="12" thickBot="1" x14ac:dyDescent="0.25">
      <c r="B27" s="91"/>
      <c r="C27" s="12"/>
    </row>
    <row r="28" spans="1:3" ht="12" thickBot="1" x14ac:dyDescent="0.25">
      <c r="A28" s="106" t="s">
        <v>17</v>
      </c>
      <c r="B28" s="107"/>
      <c r="C28" s="13">
        <f>ROUND(C26*21%,2)</f>
        <v>0</v>
      </c>
    </row>
    <row r="31" spans="1:3" x14ac:dyDescent="0.2">
      <c r="A31" s="1" t="s">
        <v>44</v>
      </c>
      <c r="B31" s="108"/>
      <c r="C31" s="108"/>
    </row>
    <row r="32" spans="1:3" x14ac:dyDescent="0.2">
      <c r="B32" s="103" t="s">
        <v>19</v>
      </c>
      <c r="C32" s="103"/>
    </row>
    <row r="34" spans="1:3" x14ac:dyDescent="0.2">
      <c r="A34" s="1" t="s">
        <v>20</v>
      </c>
      <c r="B34" s="14"/>
      <c r="C34" s="14"/>
    </row>
    <row r="35" spans="1:3" x14ac:dyDescent="0.2">
      <c r="A35" s="14"/>
      <c r="B35" s="14"/>
      <c r="C35" s="14"/>
    </row>
    <row r="36" spans="1:3" x14ac:dyDescent="0.2">
      <c r="A36" s="1" t="s">
        <v>84</v>
      </c>
    </row>
    <row r="38" spans="1:3" x14ac:dyDescent="0.2">
      <c r="A38" s="75" t="s">
        <v>21</v>
      </c>
    </row>
    <row r="39" spans="1:3" x14ac:dyDescent="0.2">
      <c r="A39" s="75" t="s">
        <v>22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48" priority="9" operator="equal">
      <formula>0</formula>
    </cfRule>
  </conditionalFormatting>
  <conditionalFormatting sqref="B13:B16">
    <cfRule type="cellIs" dxfId="47" priority="8" operator="equal">
      <formula>0</formula>
    </cfRule>
  </conditionalFormatting>
  <conditionalFormatting sqref="B19">
    <cfRule type="cellIs" dxfId="46" priority="7" operator="equal">
      <formula>0</formula>
    </cfRule>
  </conditionalFormatting>
  <conditionalFormatting sqref="B34">
    <cfRule type="cellIs" dxfId="45" priority="5" operator="equal">
      <formula>0</formula>
    </cfRule>
  </conditionalFormatting>
  <conditionalFormatting sqref="B31:C31">
    <cfRule type="cellIs" dxfId="44" priority="3" operator="equal">
      <formula>0</formula>
    </cfRule>
  </conditionalFormatting>
  <conditionalFormatting sqref="A19">
    <cfRule type="cellIs" dxfId="43" priority="2" operator="equal">
      <formula>0</formula>
    </cfRule>
  </conditionalFormatting>
  <conditionalFormatting sqref="A36">
    <cfRule type="containsText" dxfId="42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41"/>
  <sheetViews>
    <sheetView workbookViewId="0">
      <selection activeCell="G20" sqref="G2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90"/>
      <c r="G1" s="105"/>
      <c r="H1" s="105"/>
      <c r="I1" s="105"/>
    </row>
    <row r="2" spans="1:9" x14ac:dyDescent="0.2">
      <c r="A2" s="111" t="s">
        <v>23</v>
      </c>
      <c r="B2" s="111"/>
      <c r="C2" s="111"/>
      <c r="D2" s="111"/>
      <c r="E2" s="111"/>
      <c r="F2" s="111"/>
      <c r="G2" s="111"/>
      <c r="H2" s="111"/>
      <c r="I2" s="111"/>
    </row>
    <row r="3" spans="1:9" x14ac:dyDescent="0.2">
      <c r="A3" s="92"/>
      <c r="B3" s="92"/>
      <c r="C3" s="92"/>
      <c r="D3" s="92"/>
      <c r="E3" s="92"/>
      <c r="F3" s="92"/>
      <c r="G3" s="92"/>
      <c r="H3" s="92"/>
      <c r="I3" s="92"/>
    </row>
    <row r="4" spans="1:9" x14ac:dyDescent="0.2">
      <c r="A4" s="92"/>
      <c r="B4" s="92"/>
      <c r="C4" s="112" t="s">
        <v>24</v>
      </c>
      <c r="D4" s="112"/>
      <c r="E4" s="112"/>
      <c r="F4" s="112"/>
      <c r="G4" s="112"/>
      <c r="H4" s="112"/>
      <c r="I4" s="112"/>
    </row>
    <row r="5" spans="1:9" ht="11.25" customHeight="1" x14ac:dyDescent="0.2">
      <c r="A5" s="70"/>
      <c r="B5" s="70"/>
      <c r="C5" s="114" t="s">
        <v>5</v>
      </c>
      <c r="D5" s="114"/>
      <c r="E5" s="114"/>
      <c r="F5" s="114"/>
      <c r="G5" s="114"/>
      <c r="H5" s="114"/>
      <c r="I5" s="114"/>
    </row>
    <row r="6" spans="1:9" x14ac:dyDescent="0.2">
      <c r="A6" s="109" t="s">
        <v>25</v>
      </c>
      <c r="B6" s="109"/>
      <c r="C6" s="109"/>
      <c r="D6" s="113" t="str">
        <f>'Kopt a'!B13</f>
        <v>Daudzdzīvokļu dzīvojamā ēka</v>
      </c>
      <c r="E6" s="113"/>
      <c r="F6" s="113"/>
      <c r="G6" s="113"/>
      <c r="H6" s="113"/>
      <c r="I6" s="113"/>
    </row>
    <row r="7" spans="1:9" x14ac:dyDescent="0.2">
      <c r="A7" s="109" t="s">
        <v>8</v>
      </c>
      <c r="B7" s="109"/>
      <c r="C7" s="109"/>
      <c r="D7" s="110" t="str">
        <f>'Kopt a'!B14</f>
        <v>Daudzdzīvokļu dzīvojamās ēkas ielas puses fasādes atjaunošana</v>
      </c>
      <c r="E7" s="110"/>
      <c r="F7" s="110"/>
      <c r="G7" s="110"/>
      <c r="H7" s="110"/>
      <c r="I7" s="110"/>
    </row>
    <row r="8" spans="1:9" x14ac:dyDescent="0.2">
      <c r="A8" s="119" t="s">
        <v>26</v>
      </c>
      <c r="B8" s="119"/>
      <c r="C8" s="119"/>
      <c r="D8" s="110" t="str">
        <f>'Kopt a'!B15</f>
        <v>Kurzemes iela 4/6, Liepāja</v>
      </c>
      <c r="E8" s="110"/>
      <c r="F8" s="110"/>
      <c r="G8" s="110"/>
      <c r="H8" s="110"/>
      <c r="I8" s="110"/>
    </row>
    <row r="9" spans="1:9" x14ac:dyDescent="0.2">
      <c r="A9" s="119" t="s">
        <v>27</v>
      </c>
      <c r="B9" s="119"/>
      <c r="C9" s="119"/>
      <c r="D9" s="110" t="str">
        <f>'Kopt a'!B16</f>
        <v>2019/3-62/147</v>
      </c>
      <c r="E9" s="110"/>
      <c r="F9" s="110"/>
      <c r="G9" s="110"/>
      <c r="H9" s="110"/>
      <c r="I9" s="110"/>
    </row>
    <row r="10" spans="1:9" x14ac:dyDescent="0.2">
      <c r="C10" s="90" t="s">
        <v>28</v>
      </c>
      <c r="D10" s="120">
        <f>E20</f>
        <v>0</v>
      </c>
      <c r="E10" s="120"/>
      <c r="F10" s="64"/>
      <c r="G10" s="64"/>
      <c r="H10" s="64"/>
      <c r="I10" s="64"/>
    </row>
    <row r="11" spans="1:9" x14ac:dyDescent="0.2">
      <c r="C11" s="90" t="s">
        <v>29</v>
      </c>
      <c r="D11" s="120">
        <f>I16</f>
        <v>0</v>
      </c>
      <c r="E11" s="120"/>
      <c r="F11" s="64"/>
      <c r="G11" s="64"/>
      <c r="H11" s="64"/>
      <c r="I11" s="64"/>
    </row>
    <row r="12" spans="1:9" ht="12" thickBot="1" x14ac:dyDescent="0.25">
      <c r="F12" s="93"/>
      <c r="G12" s="93"/>
      <c r="H12" s="93"/>
      <c r="I12" s="93"/>
    </row>
    <row r="13" spans="1:9" x14ac:dyDescent="0.2">
      <c r="A13" s="123" t="s">
        <v>30</v>
      </c>
      <c r="B13" s="125" t="s">
        <v>31</v>
      </c>
      <c r="C13" s="127" t="s">
        <v>32</v>
      </c>
      <c r="D13" s="128"/>
      <c r="E13" s="131" t="s">
        <v>33</v>
      </c>
      <c r="F13" s="115" t="s">
        <v>34</v>
      </c>
      <c r="G13" s="116"/>
      <c r="H13" s="116"/>
      <c r="I13" s="117" t="s">
        <v>35</v>
      </c>
    </row>
    <row r="14" spans="1:9" ht="22.5" x14ac:dyDescent="0.2">
      <c r="A14" s="124"/>
      <c r="B14" s="126"/>
      <c r="C14" s="129"/>
      <c r="D14" s="130"/>
      <c r="E14" s="132"/>
      <c r="F14" s="15" t="s">
        <v>36</v>
      </c>
      <c r="G14" s="16" t="s">
        <v>37</v>
      </c>
      <c r="H14" s="16" t="s">
        <v>38</v>
      </c>
      <c r="I14" s="118"/>
    </row>
    <row r="15" spans="1:9" ht="12" thickBot="1" x14ac:dyDescent="0.25">
      <c r="A15" s="60">
        <f>IF(E15=0,0,IF(COUNTBLANK(E15)=1,0,COUNTA($E$15:E15)))</f>
        <v>0</v>
      </c>
      <c r="B15" s="19">
        <f t="shared" ref="B15" si="0">IF(A15=0,0,CONCATENATE("Lt-",A15))</f>
        <v>0</v>
      </c>
      <c r="C15" s="121" t="str">
        <f>'1a'!C2:I2</f>
        <v>Ielas puses fasādes atjaunošana</v>
      </c>
      <c r="D15" s="122"/>
      <c r="E15" s="46">
        <f>'1a'!P41</f>
        <v>0</v>
      </c>
      <c r="F15" s="35">
        <f>'1a'!M41</f>
        <v>0</v>
      </c>
      <c r="G15" s="44">
        <f>'1a'!N41</f>
        <v>0</v>
      </c>
      <c r="H15" s="44">
        <f>'1a'!O41</f>
        <v>0</v>
      </c>
      <c r="I15" s="45">
        <f>'1a'!L41</f>
        <v>0</v>
      </c>
    </row>
    <row r="16" spans="1:9" ht="12" thickBot="1" x14ac:dyDescent="0.25">
      <c r="A16" s="133" t="s">
        <v>39</v>
      </c>
      <c r="B16" s="134"/>
      <c r="C16" s="134"/>
      <c r="D16" s="134"/>
      <c r="E16" s="31">
        <f>SUM(E15:E15)</f>
        <v>0</v>
      </c>
      <c r="F16" s="30">
        <f>SUM(F15:F15)</f>
        <v>0</v>
      </c>
      <c r="G16" s="30">
        <f>SUM(G15:G15)</f>
        <v>0</v>
      </c>
      <c r="H16" s="30">
        <f>SUM(H15:H15)</f>
        <v>0</v>
      </c>
      <c r="I16" s="31">
        <f>SUM(I15:I15)</f>
        <v>0</v>
      </c>
    </row>
    <row r="17" spans="1:9" x14ac:dyDescent="0.2">
      <c r="A17" s="135" t="s">
        <v>40</v>
      </c>
      <c r="B17" s="136"/>
      <c r="C17" s="137"/>
      <c r="D17" s="57"/>
      <c r="E17" s="32">
        <f>ROUND(E16*$D17,2)</f>
        <v>0</v>
      </c>
      <c r="F17" s="33"/>
      <c r="G17" s="33"/>
      <c r="H17" s="33"/>
      <c r="I17" s="33"/>
    </row>
    <row r="18" spans="1:9" x14ac:dyDescent="0.2">
      <c r="A18" s="138" t="s">
        <v>41</v>
      </c>
      <c r="B18" s="139"/>
      <c r="C18" s="140"/>
      <c r="D18" s="58"/>
      <c r="E18" s="34">
        <f>ROUND(E17*$D18,2)</f>
        <v>0</v>
      </c>
      <c r="F18" s="33"/>
      <c r="G18" s="33"/>
      <c r="H18" s="33"/>
      <c r="I18" s="33"/>
    </row>
    <row r="19" spans="1:9" x14ac:dyDescent="0.2">
      <c r="A19" s="141" t="s">
        <v>42</v>
      </c>
      <c r="B19" s="142"/>
      <c r="C19" s="143"/>
      <c r="D19" s="59"/>
      <c r="E19" s="34">
        <f>ROUND(E16*$D19,2)</f>
        <v>0</v>
      </c>
      <c r="F19" s="33"/>
      <c r="G19" s="33"/>
      <c r="H19" s="33"/>
      <c r="I19" s="33"/>
    </row>
    <row r="20" spans="1:9" ht="12" thickBot="1" x14ac:dyDescent="0.25">
      <c r="A20" s="144" t="s">
        <v>43</v>
      </c>
      <c r="B20" s="145"/>
      <c r="C20" s="146"/>
      <c r="D20" s="76"/>
      <c r="E20" s="171">
        <f>SUM(E16:E19)-E18</f>
        <v>0</v>
      </c>
      <c r="F20" s="33"/>
      <c r="G20" s="33"/>
      <c r="H20" s="33"/>
      <c r="I20" s="33"/>
    </row>
    <row r="23" spans="1:9" x14ac:dyDescent="0.2">
      <c r="A23" s="1" t="s">
        <v>18</v>
      </c>
      <c r="B23" s="14"/>
      <c r="C23" s="108"/>
      <c r="D23" s="108"/>
      <c r="E23" s="108"/>
      <c r="F23" s="108"/>
      <c r="G23" s="108"/>
      <c r="H23" s="108"/>
    </row>
    <row r="24" spans="1:9" x14ac:dyDescent="0.2">
      <c r="A24" s="14"/>
      <c r="B24" s="14"/>
      <c r="C24" s="103" t="s">
        <v>19</v>
      </c>
      <c r="D24" s="103"/>
      <c r="E24" s="103"/>
      <c r="F24" s="103"/>
      <c r="G24" s="103"/>
      <c r="H24" s="103"/>
    </row>
    <row r="25" spans="1:9" x14ac:dyDescent="0.2">
      <c r="A25" s="14"/>
      <c r="B25" s="14"/>
      <c r="C25" s="14"/>
      <c r="D25" s="14"/>
      <c r="E25" s="14"/>
      <c r="F25" s="14"/>
      <c r="G25" s="14"/>
      <c r="H25" s="14"/>
    </row>
    <row r="26" spans="1:9" x14ac:dyDescent="0.2">
      <c r="A26" s="71" t="str">
        <f>'Kopt a'!A36</f>
        <v>Tāme sastādīta 2022.gada</v>
      </c>
      <c r="B26" s="72"/>
      <c r="C26" s="72"/>
      <c r="D26" s="72"/>
      <c r="F26" s="14"/>
      <c r="G26" s="14"/>
      <c r="H26" s="14"/>
    </row>
    <row r="27" spans="1:9" x14ac:dyDescent="0.2">
      <c r="A27" s="14"/>
      <c r="B27" s="14"/>
      <c r="C27" s="14"/>
      <c r="D27" s="14"/>
      <c r="E27" s="14"/>
      <c r="F27" s="14"/>
      <c r="G27" s="14"/>
      <c r="H27" s="14"/>
    </row>
    <row r="28" spans="1:9" x14ac:dyDescent="0.2">
      <c r="A28" s="1" t="s">
        <v>44</v>
      </c>
      <c r="B28" s="14"/>
      <c r="C28" s="108"/>
      <c r="D28" s="108"/>
      <c r="E28" s="108"/>
      <c r="F28" s="108"/>
      <c r="G28" s="108"/>
      <c r="H28" s="108"/>
    </row>
    <row r="29" spans="1:9" x14ac:dyDescent="0.2">
      <c r="A29" s="14"/>
      <c r="B29" s="14"/>
      <c r="C29" s="103" t="s">
        <v>19</v>
      </c>
      <c r="D29" s="103"/>
      <c r="E29" s="103"/>
      <c r="F29" s="103"/>
      <c r="G29" s="103"/>
      <c r="H29" s="103"/>
    </row>
    <row r="30" spans="1:9" x14ac:dyDescent="0.2">
      <c r="A30" s="14"/>
      <c r="B30" s="14"/>
      <c r="C30" s="14"/>
      <c r="D30" s="14"/>
      <c r="E30" s="14"/>
      <c r="F30" s="14"/>
      <c r="G30" s="14"/>
      <c r="H30" s="14"/>
    </row>
    <row r="31" spans="1:9" x14ac:dyDescent="0.2">
      <c r="A31" s="71" t="s">
        <v>20</v>
      </c>
      <c r="B31" s="72"/>
      <c r="C31" s="79"/>
      <c r="D31" s="72"/>
      <c r="F31" s="14"/>
      <c r="G31" s="14"/>
      <c r="H31" s="14"/>
    </row>
    <row r="33" spans="1:9" ht="13.5" x14ac:dyDescent="0.2">
      <c r="A33" s="77"/>
    </row>
    <row r="34" spans="1:9" ht="12" x14ac:dyDescent="0.2">
      <c r="A34" s="78"/>
    </row>
    <row r="35" spans="1:9" ht="12" x14ac:dyDescent="0.2">
      <c r="A35" s="78"/>
    </row>
    <row r="41" spans="1:9" x14ac:dyDescent="0.2">
      <c r="E41" s="17"/>
      <c r="F41" s="17"/>
      <c r="G41" s="17"/>
      <c r="H41" s="17"/>
      <c r="I41" s="17"/>
    </row>
  </sheetData>
  <mergeCells count="30">
    <mergeCell ref="C23:H23"/>
    <mergeCell ref="C24:H24"/>
    <mergeCell ref="C28:H28"/>
    <mergeCell ref="C29:H29"/>
    <mergeCell ref="A16:D16"/>
    <mergeCell ref="A17:C17"/>
    <mergeCell ref="A18:C18"/>
    <mergeCell ref="A19:C19"/>
    <mergeCell ref="A20:C20"/>
    <mergeCell ref="A13:A14"/>
    <mergeCell ref="B13:B14"/>
    <mergeCell ref="C13:D14"/>
    <mergeCell ref="E13:E14"/>
    <mergeCell ref="C15:D15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A15:D15 E15:I16">
    <cfRule type="cellIs" dxfId="41" priority="19" operator="equal">
      <formula>0</formula>
    </cfRule>
  </conditionalFormatting>
  <conditionalFormatting sqref="D10:E11">
    <cfRule type="cellIs" dxfId="40" priority="18" operator="equal">
      <formula>0</formula>
    </cfRule>
  </conditionalFormatting>
  <conditionalFormatting sqref="E17:E20">
    <cfRule type="cellIs" dxfId="39" priority="16" operator="equal">
      <formula>0</formula>
    </cfRule>
  </conditionalFormatting>
  <conditionalFormatting sqref="D17:D19">
    <cfRule type="cellIs" dxfId="38" priority="14" operator="equal">
      <formula>0</formula>
    </cfRule>
  </conditionalFormatting>
  <conditionalFormatting sqref="C28:H28">
    <cfRule type="cellIs" dxfId="37" priority="11" operator="equal">
      <formula>0</formula>
    </cfRule>
  </conditionalFormatting>
  <conditionalFormatting sqref="C23:H23">
    <cfRule type="cellIs" dxfId="36" priority="10" operator="equal">
      <formula>0</formula>
    </cfRule>
  </conditionalFormatting>
  <conditionalFormatting sqref="D6:I9">
    <cfRule type="cellIs" dxfId="35" priority="6" operator="equal">
      <formula>0</formula>
    </cfRule>
  </conditionalFormatting>
  <conditionalFormatting sqref="C31">
    <cfRule type="cellIs" dxfId="34" priority="4" operator="equal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U71"/>
  <sheetViews>
    <sheetView tabSelected="1" zoomScaleNormal="100" zoomScaleSheetLayoutView="130" workbookViewId="0">
      <selection activeCell="C3" sqref="C3:I3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18"/>
      <c r="B1" s="18"/>
      <c r="C1" s="21" t="s">
        <v>45</v>
      </c>
      <c r="D1" s="41">
        <f>'Kops a'!A15</f>
        <v>0</v>
      </c>
      <c r="E1" s="18"/>
      <c r="F1" s="18"/>
      <c r="G1" s="18"/>
      <c r="H1" s="18"/>
      <c r="I1" s="18"/>
      <c r="J1" s="18"/>
      <c r="N1" s="20"/>
      <c r="O1" s="21"/>
      <c r="P1" s="22"/>
    </row>
    <row r="2" spans="1:17" x14ac:dyDescent="0.2">
      <c r="A2" s="23"/>
      <c r="B2" s="23"/>
      <c r="C2" s="147" t="s">
        <v>96</v>
      </c>
      <c r="D2" s="147"/>
      <c r="E2" s="147"/>
      <c r="F2" s="147"/>
      <c r="G2" s="147"/>
      <c r="H2" s="147"/>
      <c r="I2" s="147"/>
      <c r="J2" s="23"/>
    </row>
    <row r="3" spans="1:17" x14ac:dyDescent="0.2">
      <c r="A3" s="24"/>
      <c r="B3" s="24"/>
      <c r="C3" s="112" t="s">
        <v>24</v>
      </c>
      <c r="D3" s="112"/>
      <c r="E3" s="112"/>
      <c r="F3" s="112"/>
      <c r="G3" s="112"/>
      <c r="H3" s="112"/>
      <c r="I3" s="112"/>
      <c r="J3" s="24"/>
    </row>
    <row r="4" spans="1:17" x14ac:dyDescent="0.2">
      <c r="A4" s="24"/>
      <c r="B4" s="24"/>
      <c r="C4" s="148" t="s">
        <v>5</v>
      </c>
      <c r="D4" s="148"/>
      <c r="E4" s="148"/>
      <c r="F4" s="148"/>
      <c r="G4" s="148"/>
      <c r="H4" s="148"/>
      <c r="I4" s="148"/>
      <c r="J4" s="24"/>
    </row>
    <row r="5" spans="1:17" x14ac:dyDescent="0.2">
      <c r="A5" s="18"/>
      <c r="B5" s="18"/>
      <c r="C5" s="21" t="s">
        <v>6</v>
      </c>
      <c r="D5" s="161" t="str">
        <f>'Kops a'!D6</f>
        <v>Daudzdzīvokļu dzīvojamā ēka</v>
      </c>
      <c r="E5" s="161"/>
      <c r="F5" s="161"/>
      <c r="G5" s="161"/>
      <c r="H5" s="161"/>
      <c r="I5" s="161"/>
      <c r="J5" s="161"/>
      <c r="K5" s="161"/>
      <c r="L5" s="161"/>
      <c r="M5" s="14"/>
      <c r="N5" s="14"/>
      <c r="O5" s="14"/>
      <c r="P5" s="14"/>
    </row>
    <row r="6" spans="1:17" x14ac:dyDescent="0.2">
      <c r="A6" s="18"/>
      <c r="B6" s="18"/>
      <c r="C6" s="21" t="s">
        <v>8</v>
      </c>
      <c r="D6" s="161" t="str">
        <f>'Kops a'!D7</f>
        <v>Daudzdzīvokļu dzīvojamās ēkas ielas puses fasādes atjaunošana</v>
      </c>
      <c r="E6" s="161"/>
      <c r="F6" s="161"/>
      <c r="G6" s="161"/>
      <c r="H6" s="161"/>
      <c r="I6" s="161"/>
      <c r="J6" s="161"/>
      <c r="K6" s="161"/>
      <c r="L6" s="161"/>
      <c r="M6" s="14"/>
      <c r="N6" s="14"/>
      <c r="O6" s="14"/>
      <c r="P6" s="14"/>
    </row>
    <row r="7" spans="1:17" x14ac:dyDescent="0.2">
      <c r="A7" s="18"/>
      <c r="B7" s="18"/>
      <c r="C7" s="21" t="s">
        <v>9</v>
      </c>
      <c r="D7" s="161" t="str">
        <f>'Kops a'!D8</f>
        <v>Kurzemes iela 4/6, Liepāja</v>
      </c>
      <c r="E7" s="161"/>
      <c r="F7" s="161"/>
      <c r="G7" s="161"/>
      <c r="H7" s="161"/>
      <c r="I7" s="161"/>
      <c r="J7" s="161"/>
      <c r="K7" s="161"/>
      <c r="L7" s="161"/>
      <c r="M7" s="14"/>
      <c r="N7" s="14"/>
      <c r="O7" s="14"/>
      <c r="P7" s="14"/>
    </row>
    <row r="8" spans="1:17" x14ac:dyDescent="0.2">
      <c r="A8" s="18"/>
      <c r="B8" s="18"/>
      <c r="C8" s="90" t="s">
        <v>27</v>
      </c>
      <c r="D8" s="161" t="str">
        <f>'Kops a'!D9</f>
        <v>2019/3-62/147</v>
      </c>
      <c r="E8" s="161"/>
      <c r="F8" s="161"/>
      <c r="G8" s="161"/>
      <c r="H8" s="161"/>
      <c r="I8" s="161"/>
      <c r="J8" s="161"/>
      <c r="K8" s="161"/>
      <c r="L8" s="161"/>
      <c r="M8" s="14"/>
      <c r="N8" s="14"/>
      <c r="O8" s="14"/>
      <c r="P8" s="14"/>
    </row>
    <row r="9" spans="1:17" ht="11.25" customHeight="1" x14ac:dyDescent="0.2">
      <c r="A9" s="149" t="s">
        <v>85</v>
      </c>
      <c r="B9" s="149"/>
      <c r="C9" s="149"/>
      <c r="D9" s="149"/>
      <c r="E9" s="149"/>
      <c r="F9" s="149"/>
      <c r="G9" s="25"/>
      <c r="H9" s="25"/>
      <c r="I9" s="25"/>
      <c r="J9" s="153" t="s">
        <v>46</v>
      </c>
      <c r="K9" s="153"/>
      <c r="L9" s="153"/>
      <c r="M9" s="153"/>
      <c r="N9" s="160">
        <f>P41</f>
        <v>0</v>
      </c>
      <c r="O9" s="160"/>
      <c r="P9" s="25"/>
    </row>
    <row r="10" spans="1:17" x14ac:dyDescent="0.2">
      <c r="A10" s="26"/>
      <c r="B10" s="27"/>
      <c r="C10" s="90"/>
      <c r="D10" s="18"/>
      <c r="E10" s="18"/>
      <c r="F10" s="18"/>
      <c r="G10" s="18"/>
      <c r="H10" s="18"/>
      <c r="I10" s="18"/>
      <c r="J10" s="18"/>
      <c r="K10" s="18"/>
      <c r="L10" s="23"/>
      <c r="M10" s="23"/>
      <c r="O10" s="74"/>
      <c r="P10" s="73" t="str">
        <f>A47</f>
        <v>Tāme sastādīta 2022.gada</v>
      </c>
    </row>
    <row r="11" spans="1:17" ht="12" thickBot="1" x14ac:dyDescent="0.25">
      <c r="A11" s="26"/>
      <c r="B11" s="27"/>
      <c r="C11" s="90"/>
      <c r="D11" s="18"/>
      <c r="E11" s="18"/>
      <c r="F11" s="18"/>
      <c r="G11" s="18"/>
      <c r="H11" s="18"/>
      <c r="I11" s="18"/>
      <c r="J11" s="18"/>
      <c r="K11" s="18"/>
      <c r="L11" s="28"/>
      <c r="M11" s="28"/>
      <c r="N11" s="29"/>
      <c r="O11" s="20"/>
      <c r="P11" s="18"/>
    </row>
    <row r="12" spans="1:17" x14ac:dyDescent="0.2">
      <c r="A12" s="123" t="s">
        <v>30</v>
      </c>
      <c r="B12" s="155" t="s">
        <v>47</v>
      </c>
      <c r="C12" s="151" t="s">
        <v>48</v>
      </c>
      <c r="D12" s="158" t="s">
        <v>49</v>
      </c>
      <c r="E12" s="162" t="s">
        <v>50</v>
      </c>
      <c r="F12" s="150" t="s">
        <v>51</v>
      </c>
      <c r="G12" s="151"/>
      <c r="H12" s="151"/>
      <c r="I12" s="151"/>
      <c r="J12" s="151"/>
      <c r="K12" s="152"/>
      <c r="L12" s="150" t="s">
        <v>52</v>
      </c>
      <c r="M12" s="151"/>
      <c r="N12" s="151"/>
      <c r="O12" s="151"/>
      <c r="P12" s="152"/>
    </row>
    <row r="13" spans="1:17" ht="126.75" customHeight="1" thickBot="1" x14ac:dyDescent="0.25">
      <c r="A13" s="154"/>
      <c r="B13" s="156"/>
      <c r="C13" s="157"/>
      <c r="D13" s="159"/>
      <c r="E13" s="163"/>
      <c r="F13" s="94" t="s">
        <v>53</v>
      </c>
      <c r="G13" s="95" t="s">
        <v>54</v>
      </c>
      <c r="H13" s="95" t="s">
        <v>55</v>
      </c>
      <c r="I13" s="95" t="s">
        <v>56</v>
      </c>
      <c r="J13" s="95" t="s">
        <v>57</v>
      </c>
      <c r="K13" s="47" t="s">
        <v>58</v>
      </c>
      <c r="L13" s="94" t="s">
        <v>53</v>
      </c>
      <c r="M13" s="95" t="s">
        <v>55</v>
      </c>
      <c r="N13" s="95" t="s">
        <v>56</v>
      </c>
      <c r="O13" s="95" t="s">
        <v>57</v>
      </c>
      <c r="P13" s="47" t="s">
        <v>58</v>
      </c>
      <c r="Q13" s="85"/>
    </row>
    <row r="14" spans="1:17" ht="22.5" x14ac:dyDescent="0.2">
      <c r="A14" s="173">
        <v>1</v>
      </c>
      <c r="B14" s="48" t="s">
        <v>95</v>
      </c>
      <c r="C14" s="49" t="s">
        <v>90</v>
      </c>
      <c r="D14" s="80" t="s">
        <v>59</v>
      </c>
      <c r="E14" s="102">
        <v>67.2</v>
      </c>
      <c r="F14" s="53"/>
      <c r="G14" s="51"/>
      <c r="H14" s="37">
        <f t="shared" ref="H14:H23" si="0">ROUND(F14*G14,2)</f>
        <v>0</v>
      </c>
      <c r="I14" s="51"/>
      <c r="J14" s="51"/>
      <c r="K14" s="38">
        <f t="shared" ref="K14:K23" si="1">SUM(H14:J14)</f>
        <v>0</v>
      </c>
      <c r="L14" s="39">
        <f t="shared" ref="L14:L23" si="2">ROUND(E14*F14,2)</f>
        <v>0</v>
      </c>
      <c r="M14" s="37">
        <f t="shared" ref="M14:M23" si="3">ROUND(H14*E14,2)</f>
        <v>0</v>
      </c>
      <c r="N14" s="37">
        <f t="shared" ref="N14:N23" si="4">ROUND(I14*E14,2)</f>
        <v>0</v>
      </c>
      <c r="O14" s="37">
        <f t="shared" ref="O14:O23" si="5">ROUND(J14*E14,2)</f>
        <v>0</v>
      </c>
      <c r="P14" s="38">
        <f t="shared" ref="P14:P23" si="6">SUM(M14:O14)</f>
        <v>0</v>
      </c>
    </row>
    <row r="15" spans="1:17" ht="22.5" x14ac:dyDescent="0.2">
      <c r="A15" s="174">
        <v>2</v>
      </c>
      <c r="B15" s="48" t="s">
        <v>95</v>
      </c>
      <c r="C15" s="36" t="s">
        <v>61</v>
      </c>
      <c r="D15" s="19" t="s">
        <v>60</v>
      </c>
      <c r="E15" s="52">
        <v>145</v>
      </c>
      <c r="F15" s="53"/>
      <c r="G15" s="51"/>
      <c r="H15" s="37"/>
      <c r="I15" s="51"/>
      <c r="J15" s="51"/>
      <c r="K15" s="38"/>
      <c r="L15" s="39"/>
      <c r="M15" s="37"/>
      <c r="N15" s="37"/>
      <c r="O15" s="37"/>
      <c r="P15" s="38"/>
    </row>
    <row r="16" spans="1:17" ht="22.5" x14ac:dyDescent="0.2">
      <c r="A16" s="173">
        <v>3</v>
      </c>
      <c r="B16" s="48" t="s">
        <v>95</v>
      </c>
      <c r="C16" s="36" t="s">
        <v>65</v>
      </c>
      <c r="D16" s="19" t="s">
        <v>60</v>
      </c>
      <c r="E16" s="102">
        <v>145</v>
      </c>
      <c r="F16" s="53"/>
      <c r="G16" s="51"/>
      <c r="H16" s="37"/>
      <c r="I16" s="51"/>
      <c r="J16" s="51"/>
      <c r="K16" s="38"/>
      <c r="L16" s="39"/>
      <c r="M16" s="37"/>
      <c r="N16" s="37"/>
      <c r="O16" s="37"/>
      <c r="P16" s="38"/>
    </row>
    <row r="17" spans="1:21" ht="22.5" x14ac:dyDescent="0.2">
      <c r="A17" s="174">
        <v>4</v>
      </c>
      <c r="B17" s="48" t="s">
        <v>95</v>
      </c>
      <c r="C17" s="36" t="s">
        <v>66</v>
      </c>
      <c r="D17" s="19" t="s">
        <v>60</v>
      </c>
      <c r="E17" s="102">
        <v>145</v>
      </c>
      <c r="F17" s="53"/>
      <c r="G17" s="51"/>
      <c r="H17" s="37">
        <f t="shared" si="0"/>
        <v>0</v>
      </c>
      <c r="I17" s="51"/>
      <c r="J17" s="51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21" x14ac:dyDescent="0.2">
      <c r="A18" s="173">
        <v>5</v>
      </c>
      <c r="B18" s="48" t="s">
        <v>95</v>
      </c>
      <c r="C18" s="36" t="s">
        <v>67</v>
      </c>
      <c r="D18" s="19" t="s">
        <v>60</v>
      </c>
      <c r="E18" s="83">
        <v>145</v>
      </c>
      <c r="F18" s="53"/>
      <c r="G18" s="51"/>
      <c r="H18" s="37">
        <f t="shared" si="0"/>
        <v>0</v>
      </c>
      <c r="I18" s="51"/>
      <c r="J18" s="51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21" x14ac:dyDescent="0.2">
      <c r="A19" s="174">
        <v>6</v>
      </c>
      <c r="B19" s="48" t="s">
        <v>95</v>
      </c>
      <c r="C19" s="36" t="s">
        <v>68</v>
      </c>
      <c r="D19" s="19" t="s">
        <v>60</v>
      </c>
      <c r="E19" s="83">
        <v>145</v>
      </c>
      <c r="F19" s="53"/>
      <c r="G19" s="51"/>
      <c r="H19" s="37">
        <f t="shared" si="0"/>
        <v>0</v>
      </c>
      <c r="I19" s="51"/>
      <c r="J19" s="51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21" x14ac:dyDescent="0.2">
      <c r="A20" s="173">
        <v>7</v>
      </c>
      <c r="B20" s="48" t="s">
        <v>95</v>
      </c>
      <c r="C20" s="36" t="s">
        <v>67</v>
      </c>
      <c r="D20" s="19" t="s">
        <v>60</v>
      </c>
      <c r="E20" s="83">
        <v>145</v>
      </c>
      <c r="F20" s="53"/>
      <c r="G20" s="51"/>
      <c r="H20" s="37">
        <f t="shared" si="0"/>
        <v>0</v>
      </c>
      <c r="I20" s="51"/>
      <c r="J20" s="51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21" ht="22.5" x14ac:dyDescent="0.2">
      <c r="A21" s="174">
        <v>8</v>
      </c>
      <c r="B21" s="48" t="s">
        <v>95</v>
      </c>
      <c r="C21" s="36" t="s">
        <v>69</v>
      </c>
      <c r="D21" s="19" t="s">
        <v>60</v>
      </c>
      <c r="E21" s="83">
        <v>145</v>
      </c>
      <c r="F21" s="53"/>
      <c r="G21" s="51"/>
      <c r="H21" s="37">
        <f t="shared" si="0"/>
        <v>0</v>
      </c>
      <c r="I21" s="51"/>
      <c r="J21" s="51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21" ht="22.5" x14ac:dyDescent="0.2">
      <c r="A22" s="173">
        <v>9</v>
      </c>
      <c r="B22" s="48" t="s">
        <v>95</v>
      </c>
      <c r="C22" s="82" t="s">
        <v>70</v>
      </c>
      <c r="D22" s="19" t="s">
        <v>64</v>
      </c>
      <c r="E22" s="52">
        <v>4</v>
      </c>
      <c r="F22" s="53"/>
      <c r="G22" s="51"/>
      <c r="H22" s="37">
        <f t="shared" si="0"/>
        <v>0</v>
      </c>
      <c r="I22" s="51"/>
      <c r="J22" s="51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  <c r="Q22" s="86"/>
      <c r="R22" s="86"/>
      <c r="S22" s="86"/>
    </row>
    <row r="23" spans="1:21" ht="22.5" x14ac:dyDescent="0.2">
      <c r="A23" s="174">
        <v>10</v>
      </c>
      <c r="B23" s="48" t="s">
        <v>95</v>
      </c>
      <c r="C23" s="82" t="s">
        <v>71</v>
      </c>
      <c r="D23" s="84" t="s">
        <v>59</v>
      </c>
      <c r="E23" s="102">
        <v>97.11</v>
      </c>
      <c r="F23" s="53"/>
      <c r="G23" s="51"/>
      <c r="H23" s="37">
        <f t="shared" si="0"/>
        <v>0</v>
      </c>
      <c r="I23" s="51"/>
      <c r="J23" s="51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  <c r="Q23" s="86"/>
      <c r="R23" s="87"/>
      <c r="S23" s="87"/>
      <c r="U23" s="88"/>
    </row>
    <row r="24" spans="1:21" x14ac:dyDescent="0.2">
      <c r="A24" s="173">
        <v>11</v>
      </c>
      <c r="B24" s="48" t="s">
        <v>95</v>
      </c>
      <c r="C24" s="82" t="s">
        <v>72</v>
      </c>
      <c r="D24" s="84" t="s">
        <v>60</v>
      </c>
      <c r="E24" s="102">
        <v>17</v>
      </c>
      <c r="F24" s="53"/>
      <c r="G24" s="51"/>
      <c r="H24" s="37"/>
      <c r="I24" s="51"/>
      <c r="J24" s="51"/>
      <c r="K24" s="38"/>
      <c r="L24" s="39"/>
      <c r="M24" s="37"/>
      <c r="N24" s="37"/>
      <c r="O24" s="37"/>
      <c r="P24" s="38"/>
      <c r="Q24" s="86"/>
      <c r="R24" s="87"/>
      <c r="S24" s="87"/>
      <c r="U24" s="88"/>
    </row>
    <row r="25" spans="1:21" x14ac:dyDescent="0.2">
      <c r="A25" s="174">
        <v>12</v>
      </c>
      <c r="B25" s="48" t="s">
        <v>95</v>
      </c>
      <c r="C25" s="82" t="s">
        <v>91</v>
      </c>
      <c r="D25" s="84" t="s">
        <v>59</v>
      </c>
      <c r="E25" s="102">
        <v>67.2</v>
      </c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  <c r="Q25" s="86"/>
      <c r="R25" s="87"/>
      <c r="S25" s="87"/>
      <c r="U25" s="88"/>
    </row>
    <row r="26" spans="1:21" x14ac:dyDescent="0.2">
      <c r="A26" s="173">
        <v>13</v>
      </c>
      <c r="B26" s="48" t="s">
        <v>95</v>
      </c>
      <c r="C26" s="175" t="s">
        <v>73</v>
      </c>
      <c r="D26" s="50"/>
      <c r="E26" s="52"/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  <c r="Q26" s="86"/>
      <c r="R26" s="87"/>
      <c r="S26" s="87"/>
      <c r="U26" s="88"/>
    </row>
    <row r="27" spans="1:21" x14ac:dyDescent="0.2">
      <c r="A27" s="174">
        <v>14</v>
      </c>
      <c r="B27" s="48" t="s">
        <v>95</v>
      </c>
      <c r="C27" s="36" t="s">
        <v>86</v>
      </c>
      <c r="D27" s="19" t="s">
        <v>64</v>
      </c>
      <c r="E27" s="102">
        <v>31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  <c r="Q27" s="86"/>
      <c r="R27" s="87"/>
      <c r="S27" s="87"/>
      <c r="U27" s="88"/>
    </row>
    <row r="28" spans="1:21" x14ac:dyDescent="0.2">
      <c r="A28" s="173">
        <v>15</v>
      </c>
      <c r="B28" s="48" t="s">
        <v>95</v>
      </c>
      <c r="C28" s="172" t="s">
        <v>87</v>
      </c>
      <c r="D28" s="19"/>
      <c r="E28" s="52"/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  <c r="Q28" s="86"/>
      <c r="R28" s="87"/>
      <c r="S28" s="87"/>
      <c r="U28" s="88"/>
    </row>
    <row r="29" spans="1:21" x14ac:dyDescent="0.2">
      <c r="A29" s="174">
        <v>16</v>
      </c>
      <c r="B29" s="48" t="s">
        <v>95</v>
      </c>
      <c r="C29" s="82" t="s">
        <v>74</v>
      </c>
      <c r="D29" s="19" t="s">
        <v>64</v>
      </c>
      <c r="E29" s="52">
        <v>2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  <c r="Q29" s="86"/>
      <c r="R29" s="87"/>
      <c r="S29" s="87"/>
      <c r="U29" s="88"/>
    </row>
    <row r="30" spans="1:21" x14ac:dyDescent="0.2">
      <c r="A30" s="173">
        <v>17</v>
      </c>
      <c r="B30" s="48" t="s">
        <v>95</v>
      </c>
      <c r="C30" s="82" t="s">
        <v>75</v>
      </c>
      <c r="D30" s="19" t="s">
        <v>64</v>
      </c>
      <c r="E30" s="52">
        <v>2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  <c r="Q30" s="86"/>
      <c r="R30" s="87"/>
      <c r="S30" s="87"/>
      <c r="U30" s="88"/>
    </row>
    <row r="31" spans="1:21" x14ac:dyDescent="0.2">
      <c r="A31" s="174">
        <v>18</v>
      </c>
      <c r="B31" s="48" t="s">
        <v>95</v>
      </c>
      <c r="C31" s="82" t="s">
        <v>76</v>
      </c>
      <c r="D31" s="19" t="s">
        <v>64</v>
      </c>
      <c r="E31" s="52">
        <v>4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  <c r="Q31" s="86"/>
      <c r="R31" s="87"/>
      <c r="S31" s="87"/>
      <c r="U31" s="88"/>
    </row>
    <row r="32" spans="1:21" x14ac:dyDescent="0.2">
      <c r="A32" s="173">
        <v>19</v>
      </c>
      <c r="B32" s="48" t="s">
        <v>95</v>
      </c>
      <c r="C32" s="82" t="s">
        <v>77</v>
      </c>
      <c r="D32" s="19" t="s">
        <v>64</v>
      </c>
      <c r="E32" s="52">
        <v>5</v>
      </c>
      <c r="F32" s="53"/>
      <c r="G32" s="51"/>
      <c r="H32" s="37"/>
      <c r="I32" s="51"/>
      <c r="J32" s="51"/>
      <c r="K32" s="38"/>
      <c r="L32" s="39"/>
      <c r="M32" s="37"/>
      <c r="N32" s="37"/>
      <c r="O32" s="37"/>
      <c r="P32" s="38"/>
      <c r="Q32" s="86"/>
      <c r="R32" s="87"/>
      <c r="S32" s="87"/>
      <c r="U32" s="88"/>
    </row>
    <row r="33" spans="1:21" x14ac:dyDescent="0.2">
      <c r="A33" s="174">
        <v>20</v>
      </c>
      <c r="B33" s="48" t="s">
        <v>95</v>
      </c>
      <c r="C33" s="82" t="s">
        <v>78</v>
      </c>
      <c r="D33" s="19" t="s">
        <v>64</v>
      </c>
      <c r="E33" s="52">
        <v>1</v>
      </c>
      <c r="F33" s="53"/>
      <c r="G33" s="51"/>
      <c r="H33" s="37"/>
      <c r="I33" s="51"/>
      <c r="J33" s="51"/>
      <c r="K33" s="38"/>
      <c r="L33" s="39"/>
      <c r="M33" s="37"/>
      <c r="N33" s="37"/>
      <c r="O33" s="37"/>
      <c r="P33" s="38"/>
      <c r="Q33" s="86"/>
      <c r="R33" s="87"/>
      <c r="S33" s="87"/>
      <c r="U33" s="88"/>
    </row>
    <row r="34" spans="1:21" x14ac:dyDescent="0.2">
      <c r="A34" s="173">
        <v>21</v>
      </c>
      <c r="B34" s="48" t="s">
        <v>95</v>
      </c>
      <c r="C34" s="82" t="s">
        <v>79</v>
      </c>
      <c r="D34" s="19" t="s">
        <v>64</v>
      </c>
      <c r="E34" s="52">
        <v>2</v>
      </c>
      <c r="F34" s="53"/>
      <c r="G34" s="51"/>
      <c r="H34" s="37"/>
      <c r="I34" s="51"/>
      <c r="J34" s="51"/>
      <c r="K34" s="38"/>
      <c r="L34" s="39"/>
      <c r="M34" s="37"/>
      <c r="N34" s="37"/>
      <c r="O34" s="37"/>
      <c r="P34" s="38"/>
      <c r="Q34" s="86"/>
      <c r="R34" s="87"/>
      <c r="S34" s="87"/>
      <c r="U34" s="88"/>
    </row>
    <row r="35" spans="1:21" x14ac:dyDescent="0.2">
      <c r="A35" s="174">
        <v>22</v>
      </c>
      <c r="B35" s="48" t="s">
        <v>95</v>
      </c>
      <c r="C35" s="82" t="s">
        <v>80</v>
      </c>
      <c r="D35" s="19" t="s">
        <v>64</v>
      </c>
      <c r="E35" s="52">
        <v>1</v>
      </c>
      <c r="F35" s="53"/>
      <c r="G35" s="51"/>
      <c r="H35" s="37"/>
      <c r="I35" s="51"/>
      <c r="J35" s="51"/>
      <c r="K35" s="38"/>
      <c r="L35" s="39"/>
      <c r="M35" s="37"/>
      <c r="N35" s="37"/>
      <c r="O35" s="37"/>
      <c r="P35" s="38"/>
      <c r="Q35" s="86"/>
      <c r="R35" s="87"/>
      <c r="S35" s="87"/>
      <c r="U35" s="88"/>
    </row>
    <row r="36" spans="1:21" x14ac:dyDescent="0.2">
      <c r="A36" s="173">
        <v>23</v>
      </c>
      <c r="B36" s="48" t="s">
        <v>95</v>
      </c>
      <c r="C36" s="82" t="s">
        <v>81</v>
      </c>
      <c r="D36" s="19" t="s">
        <v>64</v>
      </c>
      <c r="E36" s="52">
        <v>2</v>
      </c>
      <c r="F36" s="53"/>
      <c r="G36" s="51"/>
      <c r="H36" s="37"/>
      <c r="I36" s="51"/>
      <c r="J36" s="51"/>
      <c r="K36" s="38"/>
      <c r="L36" s="39"/>
      <c r="M36" s="37"/>
      <c r="N36" s="37"/>
      <c r="O36" s="37"/>
      <c r="P36" s="38"/>
      <c r="Q36" s="86"/>
      <c r="R36" s="87"/>
      <c r="S36" s="87"/>
      <c r="U36" s="88"/>
    </row>
    <row r="37" spans="1:21" ht="22.5" x14ac:dyDescent="0.2">
      <c r="A37" s="174">
        <v>24</v>
      </c>
      <c r="B37" s="48" t="s">
        <v>95</v>
      </c>
      <c r="C37" s="82" t="s">
        <v>89</v>
      </c>
      <c r="D37" s="84" t="s">
        <v>64</v>
      </c>
      <c r="E37" s="102">
        <v>25</v>
      </c>
      <c r="F37" s="53"/>
      <c r="G37" s="51"/>
      <c r="H37" s="37"/>
      <c r="I37" s="51"/>
      <c r="J37" s="51"/>
      <c r="K37" s="38"/>
      <c r="L37" s="39"/>
      <c r="M37" s="37"/>
      <c r="N37" s="37"/>
      <c r="O37" s="37"/>
      <c r="P37" s="38"/>
      <c r="Q37" s="86"/>
      <c r="R37" s="87"/>
      <c r="S37" s="87"/>
      <c r="U37" s="88"/>
    </row>
    <row r="38" spans="1:21" x14ac:dyDescent="0.2">
      <c r="A38" s="173">
        <v>25</v>
      </c>
      <c r="B38" s="48" t="s">
        <v>95</v>
      </c>
      <c r="C38" s="98" t="s">
        <v>88</v>
      </c>
      <c r="D38" s="99" t="s">
        <v>59</v>
      </c>
      <c r="E38" s="97">
        <v>31.58</v>
      </c>
      <c r="F38" s="53"/>
      <c r="G38" s="51"/>
      <c r="H38" s="37"/>
      <c r="I38" s="51"/>
      <c r="J38" s="51"/>
      <c r="K38" s="38"/>
      <c r="L38" s="39"/>
      <c r="M38" s="37"/>
      <c r="N38" s="37"/>
      <c r="O38" s="37"/>
      <c r="P38" s="38"/>
      <c r="Q38" s="86"/>
      <c r="R38" s="87"/>
      <c r="S38" s="87"/>
      <c r="U38" s="88"/>
    </row>
    <row r="39" spans="1:21" ht="22.5" x14ac:dyDescent="0.2">
      <c r="A39" s="174">
        <v>26</v>
      </c>
      <c r="B39" s="48" t="s">
        <v>95</v>
      </c>
      <c r="C39" s="36" t="s">
        <v>82</v>
      </c>
      <c r="D39" s="84" t="s">
        <v>83</v>
      </c>
      <c r="E39" s="102">
        <v>567</v>
      </c>
      <c r="F39" s="53"/>
      <c r="G39" s="51"/>
      <c r="H39" s="37"/>
      <c r="I39" s="51"/>
      <c r="J39" s="51"/>
      <c r="K39" s="38"/>
      <c r="L39" s="39"/>
      <c r="M39" s="37"/>
      <c r="N39" s="37"/>
      <c r="O39" s="37"/>
      <c r="P39" s="38"/>
      <c r="Q39" s="86"/>
      <c r="R39" s="87"/>
      <c r="S39" s="87"/>
      <c r="U39" s="88"/>
    </row>
    <row r="40" spans="1:21" ht="34.5" thickBot="1" x14ac:dyDescent="0.25">
      <c r="A40" s="173">
        <v>27</v>
      </c>
      <c r="B40" s="48" t="s">
        <v>95</v>
      </c>
      <c r="C40" s="172" t="s">
        <v>94</v>
      </c>
      <c r="D40" s="84"/>
      <c r="E40" s="102"/>
      <c r="F40" s="53"/>
      <c r="G40" s="51"/>
      <c r="H40" s="37"/>
      <c r="I40" s="51"/>
      <c r="J40" s="51"/>
      <c r="K40" s="38"/>
      <c r="L40" s="39"/>
      <c r="M40" s="37"/>
      <c r="N40" s="37"/>
      <c r="O40" s="37"/>
      <c r="P40" s="38"/>
      <c r="Q40" s="86"/>
      <c r="R40" s="87"/>
      <c r="S40" s="87"/>
      <c r="U40" s="88"/>
    </row>
    <row r="41" spans="1:21" ht="12" thickBot="1" x14ac:dyDescent="0.25">
      <c r="A41" s="167" t="s">
        <v>62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9"/>
      <c r="L41" s="54">
        <f>SUM(L14:L23)</f>
        <v>0</v>
      </c>
      <c r="M41" s="55">
        <f>SUM(M14:M23)</f>
        <v>0</v>
      </c>
      <c r="N41" s="55">
        <f>SUM(N14:N23)</f>
        <v>0</v>
      </c>
      <c r="O41" s="55">
        <f>SUM(O14:O23)</f>
        <v>0</v>
      </c>
      <c r="P41" s="56">
        <f>SUM(P14:P23)</f>
        <v>0</v>
      </c>
      <c r="Q41" s="86"/>
      <c r="R41" s="86"/>
      <c r="S41" s="86"/>
    </row>
    <row r="42" spans="1:2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81"/>
    </row>
    <row r="43" spans="1:2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81"/>
    </row>
    <row r="44" spans="1:21" x14ac:dyDescent="0.2">
      <c r="A44" s="1" t="s">
        <v>18</v>
      </c>
      <c r="B44" s="14"/>
      <c r="C44" s="164">
        <f>'Kops a'!C23:H23</f>
        <v>0</v>
      </c>
      <c r="D44" s="164"/>
      <c r="E44" s="164"/>
      <c r="F44" s="164"/>
      <c r="G44" s="164"/>
      <c r="H44" s="164"/>
      <c r="I44" s="14"/>
      <c r="J44" s="14"/>
      <c r="K44" s="14"/>
      <c r="L44" s="14"/>
      <c r="M44" s="14"/>
      <c r="N44" s="14"/>
      <c r="O44" s="14"/>
      <c r="P44" s="86"/>
      <c r="Q44" s="81"/>
    </row>
    <row r="45" spans="1:21" x14ac:dyDescent="0.2">
      <c r="A45" s="14"/>
      <c r="B45" s="14"/>
      <c r="C45" s="103" t="s">
        <v>19</v>
      </c>
      <c r="D45" s="103"/>
      <c r="E45" s="103"/>
      <c r="F45" s="103"/>
      <c r="G45" s="103"/>
      <c r="H45" s="103"/>
      <c r="I45" s="14"/>
      <c r="J45" s="14"/>
      <c r="K45" s="14"/>
      <c r="L45" s="14"/>
      <c r="M45" s="14"/>
      <c r="N45" s="14"/>
      <c r="O45" s="14"/>
      <c r="P45" s="14"/>
    </row>
    <row r="46" spans="1:2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7" spans="1:21" x14ac:dyDescent="0.2">
      <c r="A47" s="71" t="str">
        <f>'Kops a'!A26</f>
        <v>Tāme sastādīta 2022.gada</v>
      </c>
      <c r="B47" s="72"/>
      <c r="C47" s="101"/>
      <c r="D47" s="7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21" x14ac:dyDescent="0.2">
      <c r="A48" s="14"/>
      <c r="B48" s="14"/>
      <c r="C48" s="96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">
      <c r="A49" s="1" t="s">
        <v>44</v>
      </c>
      <c r="B49" s="14"/>
      <c r="C49" s="165">
        <f>'Kops a'!C28:H28</f>
        <v>0</v>
      </c>
      <c r="D49" s="164"/>
      <c r="E49" s="164"/>
      <c r="F49" s="164"/>
      <c r="G49" s="164"/>
      <c r="H49" s="164"/>
      <c r="I49" s="14"/>
      <c r="J49" s="14"/>
      <c r="K49" s="14"/>
      <c r="L49" s="14"/>
      <c r="M49" s="14"/>
      <c r="N49" s="14"/>
      <c r="O49" s="14"/>
      <c r="P49" s="14"/>
    </row>
    <row r="50" spans="1:16" x14ac:dyDescent="0.2">
      <c r="A50" s="14"/>
      <c r="B50" s="14"/>
      <c r="C50" s="166" t="s">
        <v>19</v>
      </c>
      <c r="D50" s="103"/>
      <c r="E50" s="103"/>
      <c r="F50" s="103"/>
      <c r="G50" s="103"/>
      <c r="H50" s="103"/>
      <c r="I50" s="14"/>
      <c r="J50" s="14"/>
      <c r="K50" s="14"/>
      <c r="L50" s="14"/>
      <c r="M50" s="14"/>
      <c r="N50" s="14"/>
      <c r="O50" s="14"/>
      <c r="P50" s="14"/>
    </row>
    <row r="51" spans="1:16" x14ac:dyDescent="0.2">
      <c r="A51" s="14"/>
      <c r="B51" s="14"/>
      <c r="C51" s="96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16" x14ac:dyDescent="0.2">
      <c r="A52" s="71" t="s">
        <v>63</v>
      </c>
      <c r="B52" s="72"/>
      <c r="C52" s="100">
        <f>'Kops a'!C31</f>
        <v>0</v>
      </c>
      <c r="D52" s="40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</row>
    <row r="53" spans="1:16" x14ac:dyDescent="0.2">
      <c r="A53" s="14"/>
      <c r="B53" s="14"/>
      <c r="C53" s="96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</row>
    <row r="54" spans="1:16" ht="13.5" x14ac:dyDescent="0.2">
      <c r="A54" s="77"/>
      <c r="C54" s="86"/>
    </row>
    <row r="55" spans="1:16" ht="12" x14ac:dyDescent="0.2">
      <c r="A55" s="78"/>
    </row>
    <row r="56" spans="1:16" ht="12" x14ac:dyDescent="0.2">
      <c r="A56" s="78"/>
    </row>
    <row r="65" spans="3:5" x14ac:dyDescent="0.2">
      <c r="C65" s="86"/>
      <c r="D65" s="86"/>
      <c r="E65" s="86"/>
    </row>
    <row r="66" spans="3:5" x14ac:dyDescent="0.2">
      <c r="C66" s="86"/>
      <c r="D66" s="86"/>
      <c r="E66" s="86"/>
    </row>
    <row r="67" spans="3:5" x14ac:dyDescent="0.2">
      <c r="C67" s="86"/>
      <c r="D67" s="86"/>
      <c r="E67" s="86"/>
    </row>
    <row r="68" spans="3:5" x14ac:dyDescent="0.2">
      <c r="C68" s="86"/>
      <c r="D68" s="86"/>
      <c r="E68" s="86"/>
    </row>
    <row r="69" spans="3:5" x14ac:dyDescent="0.2">
      <c r="C69" s="86"/>
      <c r="D69" s="86"/>
      <c r="E69" s="86"/>
    </row>
    <row r="70" spans="3:5" x14ac:dyDescent="0.2">
      <c r="C70" s="86"/>
      <c r="D70" s="86"/>
      <c r="E70" s="86"/>
    </row>
    <row r="71" spans="3:5" x14ac:dyDescent="0.2">
      <c r="C71" s="86"/>
      <c r="D71" s="86"/>
      <c r="E71" s="86"/>
    </row>
  </sheetData>
  <mergeCells count="22">
    <mergeCell ref="C50:H50"/>
    <mergeCell ref="C4:I4"/>
    <mergeCell ref="F12:K12"/>
    <mergeCell ref="A9:F9"/>
    <mergeCell ref="J9:M9"/>
    <mergeCell ref="D8:L8"/>
    <mergeCell ref="A41:K41"/>
    <mergeCell ref="C44:H44"/>
    <mergeCell ref="C45:H45"/>
    <mergeCell ref="C49:H4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40 F24:G40 C16:G23 F14:G15">
    <cfRule type="cellIs" dxfId="31" priority="48" operator="equal">
      <formula>0</formula>
    </cfRule>
  </conditionalFormatting>
  <conditionalFormatting sqref="N9:O9 H14:H40 K14:P40">
    <cfRule type="cellIs" dxfId="30" priority="47" operator="equal">
      <formula>0</formula>
    </cfRule>
  </conditionalFormatting>
  <conditionalFormatting sqref="A9:F9">
    <cfRule type="containsText" dxfId="29" priority="4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8" priority="44" operator="equal">
      <formula>0</formula>
    </cfRule>
  </conditionalFormatting>
  <conditionalFormatting sqref="O10">
    <cfRule type="cellIs" dxfId="27" priority="43" operator="equal">
      <formula>"20__. gada __. _________"</formula>
    </cfRule>
  </conditionalFormatting>
  <conditionalFormatting sqref="A41:K41">
    <cfRule type="containsText" dxfId="26" priority="42" operator="containsText" text="Tiešās izmaksas kopā, t. sk. darba devēja sociālais nodoklis __.__% ">
      <formula>NOT(ISERROR(SEARCH("Tiešās izmaksas kopā, t. sk. darba devēja sociālais nodoklis __.__% ",A41)))</formula>
    </cfRule>
  </conditionalFormatting>
  <conditionalFormatting sqref="L41:P41">
    <cfRule type="cellIs" dxfId="25" priority="37" operator="equal">
      <formula>0</formula>
    </cfRule>
  </conditionalFormatting>
  <conditionalFormatting sqref="C4:I4">
    <cfRule type="cellIs" dxfId="24" priority="36" operator="equal">
      <formula>0</formula>
    </cfRule>
  </conditionalFormatting>
  <conditionalFormatting sqref="D5:L8">
    <cfRule type="cellIs" dxfId="23" priority="33" operator="equal">
      <formula>0</formula>
    </cfRule>
  </conditionalFormatting>
  <conditionalFormatting sqref="P10">
    <cfRule type="cellIs" dxfId="22" priority="29" operator="equal">
      <formula>"20__. gada __. _________"</formula>
    </cfRule>
  </conditionalFormatting>
  <conditionalFormatting sqref="C49:H49">
    <cfRule type="cellIs" dxfId="21" priority="26" operator="equal">
      <formula>0</formula>
    </cfRule>
  </conditionalFormatting>
  <conditionalFormatting sqref="C44:H44">
    <cfRule type="cellIs" dxfId="20" priority="25" operator="equal">
      <formula>0</formula>
    </cfRule>
  </conditionalFormatting>
  <conditionalFormatting sqref="C49:H49 C52 C44:H44">
    <cfRule type="cellIs" dxfId="19" priority="24" operator="equal">
      <formula>0</formula>
    </cfRule>
  </conditionalFormatting>
  <conditionalFormatting sqref="D1">
    <cfRule type="cellIs" dxfId="18" priority="23" operator="equal">
      <formula>0</formula>
    </cfRule>
  </conditionalFormatting>
  <conditionalFormatting sqref="E24 E40">
    <cfRule type="cellIs" dxfId="17" priority="17" operator="equal">
      <formula>0</formula>
    </cfRule>
  </conditionalFormatting>
  <conditionalFormatting sqref="C24">
    <cfRule type="cellIs" dxfId="16" priority="16" operator="equal">
      <formula>0</formula>
    </cfRule>
  </conditionalFormatting>
  <conditionalFormatting sqref="D24 D40">
    <cfRule type="cellIs" dxfId="15" priority="15" operator="equal">
      <formula>0</formula>
    </cfRule>
  </conditionalFormatting>
  <conditionalFormatting sqref="A14:E14 C15:E15 A15:B40">
    <cfRule type="cellIs" dxfId="12" priority="14" operator="equal">
      <formula>0</formula>
    </cfRule>
  </conditionalFormatting>
  <conditionalFormatting sqref="E25">
    <cfRule type="cellIs" dxfId="11" priority="13" operator="equal">
      <formula>0</formula>
    </cfRule>
  </conditionalFormatting>
  <conditionalFormatting sqref="C25">
    <cfRule type="cellIs" dxfId="10" priority="12" operator="equal">
      <formula>0</formula>
    </cfRule>
  </conditionalFormatting>
  <conditionalFormatting sqref="D25">
    <cfRule type="cellIs" dxfId="9" priority="11" operator="equal">
      <formula>0</formula>
    </cfRule>
  </conditionalFormatting>
  <conditionalFormatting sqref="D27:E27 C29:E38">
    <cfRule type="cellIs" dxfId="8" priority="10" operator="equal">
      <formula>0</formula>
    </cfRule>
  </conditionalFormatting>
  <conditionalFormatting sqref="C27">
    <cfRule type="cellIs" dxfId="7" priority="9" operator="equal">
      <formula>0</formula>
    </cfRule>
  </conditionalFormatting>
  <conditionalFormatting sqref="D26:E26">
    <cfRule type="cellIs" dxfId="6" priority="8" operator="equal">
      <formula>0</formula>
    </cfRule>
  </conditionalFormatting>
  <conditionalFormatting sqref="C26">
    <cfRule type="cellIs" dxfId="5" priority="7" operator="equal">
      <formula>0</formula>
    </cfRule>
  </conditionalFormatting>
  <conditionalFormatting sqref="D28:E28">
    <cfRule type="cellIs" dxfId="4" priority="5" operator="equal">
      <formula>0</formula>
    </cfRule>
  </conditionalFormatting>
  <conditionalFormatting sqref="C28">
    <cfRule type="cellIs" dxfId="3" priority="4" operator="equal">
      <formula>0</formula>
    </cfRule>
  </conditionalFormatting>
  <conditionalFormatting sqref="D39:E39">
    <cfRule type="cellIs" dxfId="2" priority="3" operator="equal">
      <formula>0</formula>
    </cfRule>
  </conditionalFormatting>
  <conditionalFormatting sqref="C39">
    <cfRule type="cellIs" dxfId="1" priority="2" operator="equal">
      <formula>0</formula>
    </cfRule>
  </conditionalFormatting>
  <conditionalFormatting sqref="C40">
    <cfRule type="cellIs" dxfId="0" priority="1" operator="equal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8" operator="containsText" id="{D422C369-7259-49E7-A89B-9D562DEE2E41}">
            <xm:f>NOT(ISERROR(SEARCH("Tāme sastādīta ____. gada ___. ______________",A47)))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A47</xm:sqref>
        </x14:conditionalFormatting>
        <x14:conditionalFormatting xmlns:xm="http://schemas.microsoft.com/office/excel/2006/main">
          <x14:cfRule type="containsText" priority="27" operator="containsText" id="{D859E3E6-089F-4F16-889A-98EF63E5F3AC}">
            <xm:f>NOT(ISERROR(SEARCH("Sertifikāta Nr. _________________________________",A52)))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Kopt a</vt:lpstr>
      <vt:lpstr>Kops a</vt:lpstr>
      <vt:lpstr>1a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2022-02-08T10:33:01Z</dcterms:modified>
  <cp:category/>
  <cp:contentStatus/>
</cp:coreProperties>
</file>