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91_M_Kempes_22_4\"/>
    </mc:Choice>
  </mc:AlternateContent>
  <xr:revisionPtr revIDLastSave="0" documentId="13_ncr:1_{C2DDFA03-A460-45F1-9F89-30BA0402F7D2}" xr6:coauthVersionLast="46" xr6:coauthVersionMax="46" xr10:uidLastSave="{00000000-0000-0000-0000-000000000000}"/>
  <bookViews>
    <workbookView xWindow="765" yWindow="330" windowWidth="24555" windowHeight="15315" tabRatio="846" activeTab="7" xr2:uid="{00000000-000D-0000-FFFF-FFFF00000000}"/>
  </bookViews>
  <sheets>
    <sheet name="Kopt a" sheetId="1" r:id="rId1"/>
    <sheet name="Kops a" sheetId="2" r:id="rId2"/>
    <sheet name="1a" sheetId="3" r:id="rId3"/>
    <sheet name="2a" sheetId="4" r:id="rId4"/>
    <sheet name="3a" sheetId="5" r:id="rId5"/>
    <sheet name="4a" sheetId="6" r:id="rId6"/>
    <sheet name="5a" sheetId="7" r:id="rId7"/>
    <sheet name="6a" sheetId="8" r:id="rId8"/>
    <sheet name="7a" sheetId="9" r:id="rId9"/>
    <sheet name="8a" sheetId="10" r:id="rId10"/>
  </sheets>
  <definedNames>
    <definedName name="_xlnm.Print_Titles" localSheetId="2">'1a'!$12:$13</definedName>
    <definedName name="_xlnm.Print_Titles" localSheetId="3">'2a'!$12:$13</definedName>
    <definedName name="_xlnm.Print_Titles" localSheetId="4">'3a'!$12:$13</definedName>
    <definedName name="_xlnm.Print_Titles" localSheetId="5">'4a'!$12:$13</definedName>
    <definedName name="_xlnm.Print_Titles" localSheetId="6">'5a'!$12:$13</definedName>
    <definedName name="_xlnm.Print_Titles" localSheetId="7">'6a'!$12:$13</definedName>
    <definedName name="_xlnm.Print_Titles" localSheetId="8">'7a'!$12:$13</definedName>
    <definedName name="_xlnm.Print_Titles" localSheetId="9">'8a'!$12:$13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2" l="1"/>
  <c r="E28" i="2"/>
  <c r="A71" i="10"/>
  <c r="A28" i="9"/>
  <c r="A283" i="8"/>
  <c r="A69" i="7"/>
  <c r="A28" i="6"/>
  <c r="A48" i="5"/>
  <c r="A41" i="4"/>
  <c r="E68" i="3" l="1"/>
  <c r="E278" i="8"/>
  <c r="E270" i="8"/>
  <c r="E271" i="8" s="1"/>
  <c r="E272" i="8" s="1"/>
  <c r="E268" i="8"/>
  <c r="A16" i="2" l="1"/>
  <c r="A17" i="2" s="1"/>
  <c r="A18" i="2" s="1"/>
  <c r="A19" i="2" s="1"/>
  <c r="A20" i="2" s="1"/>
  <c r="A21" i="2" s="1"/>
  <c r="A22" i="2" s="1"/>
  <c r="E69" i="3" l="1"/>
  <c r="E31" i="3"/>
  <c r="E30" i="3"/>
  <c r="E36" i="3"/>
  <c r="E26" i="3" l="1"/>
  <c r="E37" i="3"/>
  <c r="C40" i="2"/>
  <c r="H14" i="4" l="1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C59" i="5" l="1"/>
  <c r="C56" i="5"/>
  <c r="C51" i="5"/>
  <c r="C39" i="6"/>
  <c r="C36" i="6"/>
  <c r="C31" i="6"/>
  <c r="C80" i="7"/>
  <c r="C77" i="7"/>
  <c r="C72" i="7"/>
  <c r="C294" i="8"/>
  <c r="C291" i="8"/>
  <c r="C286" i="8"/>
  <c r="C39" i="9"/>
  <c r="C36" i="9"/>
  <c r="C31" i="9"/>
  <c r="C82" i="10"/>
  <c r="C79" i="10"/>
  <c r="C74" i="10"/>
  <c r="C52" i="4"/>
  <c r="C49" i="4"/>
  <c r="C44" i="4"/>
  <c r="C81" i="3"/>
  <c r="C78" i="3"/>
  <c r="C73" i="3"/>
  <c r="A35" i="2"/>
  <c r="A54" i="5" s="1"/>
  <c r="P10" i="5" s="1"/>
  <c r="A76" i="3" l="1"/>
  <c r="P10" i="3" s="1"/>
  <c r="A77" i="10"/>
  <c r="P10" i="10" s="1"/>
  <c r="A289" i="8"/>
  <c r="P10" i="8" s="1"/>
  <c r="A34" i="6"/>
  <c r="P10" i="6" s="1"/>
  <c r="A47" i="4"/>
  <c r="P10" i="4" s="1"/>
  <c r="A34" i="9"/>
  <c r="P10" i="9" s="1"/>
  <c r="A75" i="7"/>
  <c r="P10" i="7" s="1"/>
  <c r="D9" i="2"/>
  <c r="D8" i="2"/>
  <c r="D7" i="2"/>
  <c r="D6" i="2"/>
  <c r="D7" i="10" l="1"/>
  <c r="D7" i="9"/>
  <c r="D7" i="8"/>
  <c r="D7" i="7"/>
  <c r="D7" i="6"/>
  <c r="D7" i="5"/>
  <c r="D7" i="4"/>
  <c r="D8" i="10"/>
  <c r="D8" i="9"/>
  <c r="D8" i="8"/>
  <c r="D8" i="7"/>
  <c r="D8" i="6"/>
  <c r="D8" i="5"/>
  <c r="D8" i="4"/>
  <c r="D5" i="10"/>
  <c r="D5" i="9"/>
  <c r="D5" i="8"/>
  <c r="D5" i="7"/>
  <c r="D5" i="6"/>
  <c r="D5" i="5"/>
  <c r="D5" i="4"/>
  <c r="D6" i="10"/>
  <c r="D6" i="9"/>
  <c r="D6" i="8"/>
  <c r="D6" i="7"/>
  <c r="D6" i="6"/>
  <c r="D6" i="5"/>
  <c r="D6" i="4"/>
  <c r="D6" i="3"/>
  <c r="D7" i="3"/>
  <c r="D5" i="3"/>
  <c r="D8" i="3"/>
  <c r="H15" i="6"/>
  <c r="H16" i="6"/>
  <c r="H17" i="6"/>
  <c r="H18" i="6"/>
  <c r="H20" i="6"/>
  <c r="H22" i="6"/>
  <c r="H23" i="6"/>
  <c r="H24" i="6"/>
  <c r="H25" i="6"/>
  <c r="H26" i="6"/>
  <c r="H15" i="7"/>
  <c r="H16" i="7"/>
  <c r="H18" i="7"/>
  <c r="H20" i="7"/>
  <c r="H22" i="7"/>
  <c r="H24" i="7"/>
  <c r="H25" i="7"/>
  <c r="H26" i="7"/>
  <c r="H27" i="7"/>
  <c r="H28" i="7"/>
  <c r="H29" i="7"/>
  <c r="H30" i="7"/>
  <c r="H31" i="7"/>
  <c r="H32" i="7"/>
  <c r="H34" i="7"/>
  <c r="H36" i="7"/>
  <c r="H38" i="7"/>
  <c r="H40" i="7"/>
  <c r="H41" i="7"/>
  <c r="H42" i="7"/>
  <c r="H43" i="7"/>
  <c r="H45" i="7"/>
  <c r="H46" i="7"/>
  <c r="H47" i="7"/>
  <c r="H48" i="7"/>
  <c r="H49" i="7"/>
  <c r="H50" i="7"/>
  <c r="H52" i="7"/>
  <c r="H53" i="7"/>
  <c r="H54" i="7"/>
  <c r="H56" i="7"/>
  <c r="H57" i="7"/>
  <c r="H58" i="7"/>
  <c r="H59" i="7"/>
  <c r="H60" i="7"/>
  <c r="H62" i="7"/>
  <c r="H64" i="7"/>
  <c r="H65" i="7"/>
  <c r="H66" i="7"/>
  <c r="H67" i="7"/>
  <c r="H68" i="7"/>
  <c r="H16" i="8"/>
  <c r="H18" i="8"/>
  <c r="H20" i="8"/>
  <c r="H22" i="8"/>
  <c r="H24" i="8"/>
  <c r="H26" i="8"/>
  <c r="H28" i="8"/>
  <c r="H30" i="8"/>
  <c r="H32" i="8"/>
  <c r="H34" i="8"/>
  <c r="H36" i="8"/>
  <c r="H38" i="8"/>
  <c r="H40" i="8"/>
  <c r="H42" i="8"/>
  <c r="H44" i="8"/>
  <c r="H48" i="8"/>
  <c r="H50" i="8"/>
  <c r="H52" i="8"/>
  <c r="H54" i="8"/>
  <c r="H56" i="8"/>
  <c r="H58" i="8"/>
  <c r="H60" i="8"/>
  <c r="H62" i="8"/>
  <c r="H64" i="8"/>
  <c r="H66" i="8"/>
  <c r="H68" i="8"/>
  <c r="H70" i="8"/>
  <c r="H72" i="8"/>
  <c r="H74" i="8"/>
  <c r="H76" i="8"/>
  <c r="H78" i="8"/>
  <c r="H80" i="8"/>
  <c r="H82" i="8"/>
  <c r="H84" i="8"/>
  <c r="H85" i="8"/>
  <c r="H87" i="8"/>
  <c r="H89" i="8"/>
  <c r="H93" i="8"/>
  <c r="H95" i="8"/>
  <c r="H96" i="8"/>
  <c r="H98" i="8"/>
  <c r="H100" i="8"/>
  <c r="H102" i="8"/>
  <c r="H106" i="8"/>
  <c r="H109" i="8"/>
  <c r="H111" i="8"/>
  <c r="H113" i="8"/>
  <c r="H115" i="8"/>
  <c r="H117" i="8"/>
  <c r="H119" i="8"/>
  <c r="H121" i="8"/>
  <c r="H123" i="8"/>
  <c r="H125" i="8"/>
  <c r="H127" i="8"/>
  <c r="H129" i="8"/>
  <c r="H131" i="8"/>
  <c r="H133" i="8"/>
  <c r="H135" i="8"/>
  <c r="H137" i="8"/>
  <c r="H139" i="8"/>
  <c r="H141" i="8"/>
  <c r="H143" i="8"/>
  <c r="H145" i="8"/>
  <c r="H147" i="8"/>
  <c r="H149" i="8"/>
  <c r="H151" i="8"/>
  <c r="H153" i="8"/>
  <c r="H155" i="8"/>
  <c r="H157" i="8"/>
  <c r="H159" i="8"/>
  <c r="H161" i="8"/>
  <c r="H163" i="8"/>
  <c r="H165" i="8"/>
  <c r="H167" i="8"/>
  <c r="H169" i="8"/>
  <c r="H171" i="8"/>
  <c r="H173" i="8"/>
  <c r="H175" i="8"/>
  <c r="H177" i="8"/>
  <c r="H179" i="8"/>
  <c r="H181" i="8"/>
  <c r="H183" i="8"/>
  <c r="H185" i="8"/>
  <c r="H187" i="8"/>
  <c r="H189" i="8"/>
  <c r="H191" i="8"/>
  <c r="H193" i="8"/>
  <c r="H195" i="8"/>
  <c r="H197" i="8"/>
  <c r="H199" i="8"/>
  <c r="H201" i="8"/>
  <c r="H203" i="8"/>
  <c r="H205" i="8"/>
  <c r="H207" i="8"/>
  <c r="H209" i="8"/>
  <c r="H211" i="8"/>
  <c r="H213" i="8"/>
  <c r="H217" i="8"/>
  <c r="H219" i="8"/>
  <c r="H221" i="8"/>
  <c r="H223" i="8"/>
  <c r="H225" i="8"/>
  <c r="H227" i="8"/>
  <c r="H229" i="8"/>
  <c r="H231" i="8"/>
  <c r="H233" i="8"/>
  <c r="H237" i="8"/>
  <c r="H239" i="8"/>
  <c r="H241" i="8"/>
  <c r="H243" i="8"/>
  <c r="H245" i="8"/>
  <c r="H247" i="8"/>
  <c r="H249" i="8"/>
  <c r="H251" i="8"/>
  <c r="H253" i="8"/>
  <c r="H255" i="8"/>
  <c r="H257" i="8"/>
  <c r="H16" i="9"/>
  <c r="H18" i="9"/>
  <c r="H20" i="9"/>
  <c r="H22" i="9"/>
  <c r="H24" i="9"/>
  <c r="H26" i="9"/>
  <c r="H16" i="10"/>
  <c r="H18" i="10"/>
  <c r="H20" i="10"/>
  <c r="H22" i="10"/>
  <c r="H24" i="10"/>
  <c r="H28" i="10"/>
  <c r="H32" i="10"/>
  <c r="H36" i="10"/>
  <c r="H40" i="10"/>
  <c r="H44" i="10"/>
  <c r="H48" i="10"/>
  <c r="H52" i="10"/>
  <c r="H56" i="10"/>
  <c r="H60" i="10"/>
  <c r="H64" i="10"/>
  <c r="H14" i="6"/>
  <c r="H14" i="7"/>
  <c r="H14" i="9"/>
  <c r="H21" i="6"/>
  <c r="H19" i="7"/>
  <c r="H23" i="7"/>
  <c r="H35" i="7"/>
  <c r="H39" i="7"/>
  <c r="H44" i="7"/>
  <c r="H51" i="7"/>
  <c r="H55" i="7"/>
  <c r="H63" i="7"/>
  <c r="H17" i="8"/>
  <c r="H21" i="8"/>
  <c r="H25" i="8"/>
  <c r="H29" i="8"/>
  <c r="H33" i="8"/>
  <c r="H37" i="8"/>
  <c r="H41" i="8"/>
  <c r="H45" i="8"/>
  <c r="H49" i="8"/>
  <c r="H53" i="8"/>
  <c r="H57" i="8"/>
  <c r="H61" i="8"/>
  <c r="H65" i="8"/>
  <c r="H69" i="8"/>
  <c r="H73" i="8"/>
  <c r="H77" i="8"/>
  <c r="H81" i="8"/>
  <c r="H86" i="8"/>
  <c r="H90" i="8"/>
  <c r="H94" i="8"/>
  <c r="H97" i="8"/>
  <c r="H101" i="8"/>
  <c r="H107" i="8"/>
  <c r="H110" i="8"/>
  <c r="H114" i="8"/>
  <c r="H118" i="8"/>
  <c r="H122" i="8"/>
  <c r="H126" i="8"/>
  <c r="H130" i="8"/>
  <c r="H134" i="8"/>
  <c r="H138" i="8"/>
  <c r="H142" i="8"/>
  <c r="H146" i="8"/>
  <c r="H150" i="8"/>
  <c r="H154" i="8"/>
  <c r="H158" i="8"/>
  <c r="H162" i="8"/>
  <c r="H166" i="8"/>
  <c r="H170" i="8"/>
  <c r="H174" i="8"/>
  <c r="H178" i="8"/>
  <c r="H182" i="8"/>
  <c r="H186" i="8"/>
  <c r="H190" i="8"/>
  <c r="H194" i="8"/>
  <c r="H198" i="8"/>
  <c r="H202" i="8"/>
  <c r="H206" i="8"/>
  <c r="H210" i="8"/>
  <c r="H214" i="8"/>
  <c r="H218" i="8"/>
  <c r="H222" i="8"/>
  <c r="H226" i="8"/>
  <c r="H230" i="8"/>
  <c r="H234" i="8"/>
  <c r="H238" i="8"/>
  <c r="H242" i="8"/>
  <c r="H246" i="8"/>
  <c r="H250" i="8"/>
  <c r="H254" i="8"/>
  <c r="H258" i="8"/>
  <c r="H15" i="9"/>
  <c r="H19" i="9"/>
  <c r="H23" i="9"/>
  <c r="H27" i="9"/>
  <c r="H29" i="10"/>
  <c r="H33" i="10"/>
  <c r="H49" i="10"/>
  <c r="H65" i="10"/>
  <c r="N15" i="4"/>
  <c r="N17" i="4"/>
  <c r="N18" i="4"/>
  <c r="N19" i="4"/>
  <c r="N20" i="4"/>
  <c r="N22" i="4"/>
  <c r="N23" i="4"/>
  <c r="N24" i="4"/>
  <c r="N26" i="4"/>
  <c r="N27" i="4"/>
  <c r="N29" i="4"/>
  <c r="N30" i="4"/>
  <c r="N31" i="4"/>
  <c r="N32" i="4"/>
  <c r="N33" i="4"/>
  <c r="N34" i="4"/>
  <c r="N36" i="4"/>
  <c r="N37" i="4"/>
  <c r="N38" i="4"/>
  <c r="N40" i="4"/>
  <c r="N15" i="5"/>
  <c r="N16" i="5"/>
  <c r="N17" i="5"/>
  <c r="N19" i="5"/>
  <c r="N20" i="5"/>
  <c r="N21" i="5"/>
  <c r="N23" i="5"/>
  <c r="N24" i="5"/>
  <c r="N25" i="5"/>
  <c r="N27" i="5"/>
  <c r="N28" i="5"/>
  <c r="N29" i="5"/>
  <c r="N31" i="5"/>
  <c r="N32" i="5"/>
  <c r="N33" i="5"/>
  <c r="N35" i="5"/>
  <c r="N36" i="5"/>
  <c r="N37" i="5"/>
  <c r="N39" i="5"/>
  <c r="N40" i="5"/>
  <c r="N41" i="5"/>
  <c r="N43" i="5"/>
  <c r="N44" i="5"/>
  <c r="N45" i="5"/>
  <c r="N47" i="5"/>
  <c r="N14" i="4"/>
  <c r="C22" i="2"/>
  <c r="C21" i="2"/>
  <c r="C20" i="2"/>
  <c r="C19" i="2"/>
  <c r="C18" i="2"/>
  <c r="C17" i="2"/>
  <c r="C16" i="2"/>
  <c r="C15" i="2"/>
  <c r="H27" i="6"/>
  <c r="H19" i="6"/>
  <c r="H61" i="7"/>
  <c r="H37" i="7"/>
  <c r="H33" i="7"/>
  <c r="H21" i="7"/>
  <c r="H17" i="7"/>
  <c r="H256" i="8"/>
  <c r="H252" i="8"/>
  <c r="H248" i="8"/>
  <c r="H244" i="8"/>
  <c r="H240" i="8"/>
  <c r="H236" i="8"/>
  <c r="H232" i="8"/>
  <c r="H228" i="8"/>
  <c r="H224" i="8"/>
  <c r="H220" i="8"/>
  <c r="H216" i="8"/>
  <c r="H212" i="8"/>
  <c r="H208" i="8"/>
  <c r="H204" i="8"/>
  <c r="H200" i="8"/>
  <c r="H196" i="8"/>
  <c r="H192" i="8"/>
  <c r="H188" i="8"/>
  <c r="H184" i="8"/>
  <c r="H180" i="8"/>
  <c r="H176" i="8"/>
  <c r="H172" i="8"/>
  <c r="H168" i="8"/>
  <c r="H164" i="8"/>
  <c r="H160" i="8"/>
  <c r="H156" i="8"/>
  <c r="H152" i="8"/>
  <c r="H148" i="8"/>
  <c r="H144" i="8"/>
  <c r="H140" i="8"/>
  <c r="H136" i="8"/>
  <c r="H132" i="8"/>
  <c r="H128" i="8"/>
  <c r="H124" i="8"/>
  <c r="H120" i="8"/>
  <c r="H116" i="8"/>
  <c r="H112" i="8"/>
  <c r="H108" i="8"/>
  <c r="H105" i="8"/>
  <c r="H103" i="8"/>
  <c r="H99" i="8"/>
  <c r="H92" i="8"/>
  <c r="H88" i="8"/>
  <c r="H83" i="8"/>
  <c r="H79" i="8"/>
  <c r="H75" i="8"/>
  <c r="H71" i="8"/>
  <c r="H67" i="8"/>
  <c r="H63" i="8"/>
  <c r="H59" i="8"/>
  <c r="H55" i="8"/>
  <c r="H51" i="8"/>
  <c r="H47" i="8"/>
  <c r="H43" i="8"/>
  <c r="H39" i="8"/>
  <c r="H35" i="8"/>
  <c r="H31" i="8"/>
  <c r="H27" i="8"/>
  <c r="H23" i="8"/>
  <c r="H19" i="8"/>
  <c r="H15" i="8"/>
  <c r="H25" i="9"/>
  <c r="H21" i="9"/>
  <c r="H17" i="9"/>
  <c r="H63" i="10"/>
  <c r="H59" i="10"/>
  <c r="H55" i="10"/>
  <c r="H51" i="10"/>
  <c r="H47" i="10"/>
  <c r="H43" i="10"/>
  <c r="H39" i="10"/>
  <c r="H35" i="10"/>
  <c r="H31" i="10"/>
  <c r="H27" i="10"/>
  <c r="H23" i="10"/>
  <c r="H19" i="10"/>
  <c r="H15" i="10"/>
  <c r="L47" i="5"/>
  <c r="H47" i="5"/>
  <c r="N46" i="5"/>
  <c r="L46" i="5"/>
  <c r="H46" i="5"/>
  <c r="L45" i="5"/>
  <c r="H45" i="5"/>
  <c r="L44" i="5"/>
  <c r="H44" i="5"/>
  <c r="O44" i="5" s="1"/>
  <c r="L43" i="5"/>
  <c r="H43" i="5"/>
  <c r="N42" i="5"/>
  <c r="L42" i="5"/>
  <c r="H42" i="5"/>
  <c r="M42" i="5" s="1"/>
  <c r="L41" i="5"/>
  <c r="H41" i="5"/>
  <c r="L40" i="5"/>
  <c r="H40" i="5"/>
  <c r="O40" i="5" s="1"/>
  <c r="L39" i="5"/>
  <c r="H39" i="5"/>
  <c r="N38" i="5"/>
  <c r="L38" i="5"/>
  <c r="H38" i="5"/>
  <c r="M38" i="5" s="1"/>
  <c r="L37" i="5"/>
  <c r="H37" i="5"/>
  <c r="L36" i="5"/>
  <c r="H36" i="5"/>
  <c r="O36" i="5" s="1"/>
  <c r="L35" i="5"/>
  <c r="H35" i="5"/>
  <c r="N34" i="5"/>
  <c r="L34" i="5"/>
  <c r="H34" i="5"/>
  <c r="M34" i="5" s="1"/>
  <c r="L33" i="5"/>
  <c r="H33" i="5"/>
  <c r="L32" i="5"/>
  <c r="H32" i="5"/>
  <c r="O32" i="5" s="1"/>
  <c r="L31" i="5"/>
  <c r="H31" i="5"/>
  <c r="N30" i="5"/>
  <c r="L30" i="5"/>
  <c r="H30" i="5"/>
  <c r="L29" i="5"/>
  <c r="H29" i="5"/>
  <c r="L28" i="5"/>
  <c r="H28" i="5"/>
  <c r="O28" i="5" s="1"/>
  <c r="L27" i="5"/>
  <c r="H27" i="5"/>
  <c r="N26" i="5"/>
  <c r="L26" i="5"/>
  <c r="H26" i="5"/>
  <c r="M26" i="5" s="1"/>
  <c r="L25" i="5"/>
  <c r="H25" i="5"/>
  <c r="L24" i="5"/>
  <c r="H24" i="5"/>
  <c r="O24" i="5" s="1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40" i="4"/>
  <c r="N39" i="4"/>
  <c r="L39" i="4"/>
  <c r="L38" i="4"/>
  <c r="L37" i="4"/>
  <c r="L36" i="4"/>
  <c r="N35" i="4"/>
  <c r="L35" i="4"/>
  <c r="L34" i="4"/>
  <c r="L33" i="4"/>
  <c r="M33" i="4"/>
  <c r="L32" i="4"/>
  <c r="L31" i="4"/>
  <c r="L30" i="4"/>
  <c r="L29" i="4"/>
  <c r="M29" i="4"/>
  <c r="N28" i="4"/>
  <c r="L28" i="4"/>
  <c r="L27" i="4"/>
  <c r="L26" i="4"/>
  <c r="N25" i="4"/>
  <c r="L25" i="4"/>
  <c r="L24" i="4"/>
  <c r="L23" i="4"/>
  <c r="L22" i="4"/>
  <c r="N21" i="4"/>
  <c r="L21" i="4"/>
  <c r="L20" i="4"/>
  <c r="L19" i="4"/>
  <c r="L18" i="4"/>
  <c r="M18" i="4"/>
  <c r="L17" i="4"/>
  <c r="M17" i="4"/>
  <c r="N16" i="4"/>
  <c r="L16" i="4"/>
  <c r="L15" i="4"/>
  <c r="L14" i="4"/>
  <c r="O14" i="4"/>
  <c r="L257" i="8" l="1"/>
  <c r="L253" i="8"/>
  <c r="L249" i="8"/>
  <c r="L245" i="8"/>
  <c r="L241" i="8"/>
  <c r="L237" i="8"/>
  <c r="L233" i="8"/>
  <c r="L229" i="8"/>
  <c r="L225" i="8"/>
  <c r="L221" i="8"/>
  <c r="L217" i="8"/>
  <c r="L213" i="8"/>
  <c r="L209" i="8"/>
  <c r="L205" i="8"/>
  <c r="L201" i="8"/>
  <c r="L197" i="8"/>
  <c r="L193" i="8"/>
  <c r="L189" i="8"/>
  <c r="L185" i="8"/>
  <c r="L181" i="8"/>
  <c r="L177" i="8"/>
  <c r="L173" i="8"/>
  <c r="L169" i="8"/>
  <c r="L165" i="8"/>
  <c r="L161" i="8"/>
  <c r="L157" i="8"/>
  <c r="L153" i="8"/>
  <c r="L149" i="8"/>
  <c r="L145" i="8"/>
  <c r="L141" i="8"/>
  <c r="L137" i="8"/>
  <c r="L133" i="8"/>
  <c r="L129" i="8"/>
  <c r="L125" i="8"/>
  <c r="L121" i="8"/>
  <c r="L117" i="8"/>
  <c r="L113" i="8"/>
  <c r="L109" i="8"/>
  <c r="L106" i="8"/>
  <c r="L100" i="8"/>
  <c r="L96" i="8"/>
  <c r="L93" i="8"/>
  <c r="L89" i="8"/>
  <c r="L85" i="8"/>
  <c r="L84" i="8"/>
  <c r="L80" i="8"/>
  <c r="L76" i="8"/>
  <c r="L72" i="8"/>
  <c r="L68" i="8"/>
  <c r="L64" i="8"/>
  <c r="L60" i="8"/>
  <c r="L56" i="8"/>
  <c r="L52" i="8"/>
  <c r="L48" i="8"/>
  <c r="L44" i="8"/>
  <c r="L40" i="8"/>
  <c r="L36" i="8"/>
  <c r="L32" i="8"/>
  <c r="L28" i="8"/>
  <c r="L64" i="10"/>
  <c r="L60" i="10"/>
  <c r="L56" i="10"/>
  <c r="L52" i="10"/>
  <c r="L48" i="10"/>
  <c r="L44" i="10"/>
  <c r="L40" i="10"/>
  <c r="L36" i="10"/>
  <c r="L32" i="10"/>
  <c r="L28" i="10"/>
  <c r="O201" i="8"/>
  <c r="O56" i="8"/>
  <c r="N21" i="10"/>
  <c r="N17" i="10"/>
  <c r="O40" i="10"/>
  <c r="O56" i="10"/>
  <c r="O48" i="8"/>
  <c r="O80" i="8"/>
  <c r="O100" i="8"/>
  <c r="O161" i="8"/>
  <c r="O193" i="8"/>
  <c r="O225" i="8"/>
  <c r="O257" i="8"/>
  <c r="O93" i="8"/>
  <c r="O185" i="8"/>
  <c r="O32" i="10"/>
  <c r="O48" i="10"/>
  <c r="O64" i="10"/>
  <c r="O85" i="8"/>
  <c r="O113" i="8"/>
  <c r="O145" i="8"/>
  <c r="O177" i="8"/>
  <c r="O209" i="8"/>
  <c r="O241" i="8"/>
  <c r="O237" i="8"/>
  <c r="O221" i="8"/>
  <c r="O189" i="8"/>
  <c r="O181" i="8"/>
  <c r="O173" i="8"/>
  <c r="O165" i="8"/>
  <c r="O36" i="8"/>
  <c r="O28" i="8"/>
  <c r="L24" i="10"/>
  <c r="L20" i="10"/>
  <c r="L16" i="10"/>
  <c r="L22" i="9"/>
  <c r="L18" i="9"/>
  <c r="L24" i="8"/>
  <c r="L20" i="8"/>
  <c r="L16" i="8"/>
  <c r="L22" i="7"/>
  <c r="L18" i="7"/>
  <c r="L24" i="6"/>
  <c r="L20" i="6"/>
  <c r="L16" i="6"/>
  <c r="N64" i="10"/>
  <c r="N60" i="10"/>
  <c r="N56" i="10"/>
  <c r="N52" i="10"/>
  <c r="N48" i="10"/>
  <c r="N44" i="10"/>
  <c r="N40" i="10"/>
  <c r="N36" i="10"/>
  <c r="N32" i="10"/>
  <c r="N28" i="10"/>
  <c r="N257" i="8"/>
  <c r="N253" i="8"/>
  <c r="N249" i="8"/>
  <c r="N245" i="8"/>
  <c r="N241" i="8"/>
  <c r="N237" i="8"/>
  <c r="N233" i="8"/>
  <c r="N229" i="8"/>
  <c r="N225" i="8"/>
  <c r="N221" i="8"/>
  <c r="N217" i="8"/>
  <c r="N213" i="8"/>
  <c r="N209" i="8"/>
  <c r="N205" i="8"/>
  <c r="N201" i="8"/>
  <c r="N197" i="8"/>
  <c r="N193" i="8"/>
  <c r="N189" i="8"/>
  <c r="N185" i="8"/>
  <c r="N181" i="8"/>
  <c r="N177" i="8"/>
  <c r="N173" i="8"/>
  <c r="N169" i="8"/>
  <c r="N165" i="8"/>
  <c r="N161" i="8"/>
  <c r="N157" i="8"/>
  <c r="N153" i="8"/>
  <c r="N149" i="8"/>
  <c r="N145" i="8"/>
  <c r="N141" i="8"/>
  <c r="N137" i="8"/>
  <c r="N133" i="8"/>
  <c r="N129" i="8"/>
  <c r="N125" i="8"/>
  <c r="N121" i="8"/>
  <c r="N117" i="8"/>
  <c r="N113" i="8"/>
  <c r="N48" i="7"/>
  <c r="N109" i="8"/>
  <c r="N106" i="8"/>
  <c r="N100" i="8"/>
  <c r="N96" i="8"/>
  <c r="N93" i="8"/>
  <c r="N89" i="8"/>
  <c r="N85" i="8"/>
  <c r="N84" i="8"/>
  <c r="N80" i="8"/>
  <c r="N76" i="8"/>
  <c r="N72" i="8"/>
  <c r="N68" i="8"/>
  <c r="N64" i="8"/>
  <c r="N60" i="8"/>
  <c r="N56" i="8"/>
  <c r="N52" i="8"/>
  <c r="N48" i="8"/>
  <c r="N44" i="8"/>
  <c r="N40" i="8"/>
  <c r="N36" i="8"/>
  <c r="N32" i="8"/>
  <c r="N28" i="8"/>
  <c r="N175" i="8"/>
  <c r="N135" i="8"/>
  <c r="N54" i="8"/>
  <c r="N14" i="8"/>
  <c r="M18" i="9"/>
  <c r="O20" i="8"/>
  <c r="O22" i="9"/>
  <c r="N151" i="8"/>
  <c r="N119" i="8"/>
  <c r="O24" i="8"/>
  <c r="N24" i="10"/>
  <c r="N20" i="10"/>
  <c r="N16" i="10"/>
  <c r="N22" i="9"/>
  <c r="N18" i="9"/>
  <c r="N24" i="8"/>
  <c r="N20" i="8"/>
  <c r="N16" i="8"/>
  <c r="N22" i="7"/>
  <c r="N18" i="7"/>
  <c r="N24" i="6"/>
  <c r="N20" i="6"/>
  <c r="N16" i="6"/>
  <c r="N154" i="8"/>
  <c r="L66" i="10"/>
  <c r="H66" i="10"/>
  <c r="L62" i="10"/>
  <c r="H62" i="10"/>
  <c r="K62" i="10" s="1"/>
  <c r="L58" i="10"/>
  <c r="H58" i="10"/>
  <c r="L54" i="10"/>
  <c r="H54" i="10"/>
  <c r="M54" i="10" s="1"/>
  <c r="L50" i="10"/>
  <c r="H50" i="10"/>
  <c r="L46" i="10"/>
  <c r="H46" i="10"/>
  <c r="K46" i="10" s="1"/>
  <c r="L42" i="10"/>
  <c r="H42" i="10"/>
  <c r="L38" i="10"/>
  <c r="H38" i="10"/>
  <c r="K38" i="10" s="1"/>
  <c r="L34" i="10"/>
  <c r="H34" i="10"/>
  <c r="L30" i="10"/>
  <c r="H30" i="10"/>
  <c r="K30" i="10" s="1"/>
  <c r="L26" i="10"/>
  <c r="H26" i="10"/>
  <c r="L235" i="8"/>
  <c r="H235" i="8"/>
  <c r="M235" i="8" s="1"/>
  <c r="L215" i="8"/>
  <c r="H215" i="8"/>
  <c r="K215" i="8" s="1"/>
  <c r="L104" i="8"/>
  <c r="H104" i="8"/>
  <c r="M104" i="8" s="1"/>
  <c r="L91" i="8"/>
  <c r="H91" i="8"/>
  <c r="K91" i="8" s="1"/>
  <c r="L46" i="8"/>
  <c r="H46" i="8"/>
  <c r="K46" i="8" s="1"/>
  <c r="N19" i="10"/>
  <c r="L61" i="10"/>
  <c r="L45" i="10"/>
  <c r="N44" i="7"/>
  <c r="K24" i="7"/>
  <c r="L26" i="9"/>
  <c r="N26" i="9"/>
  <c r="M26" i="9"/>
  <c r="L22" i="10"/>
  <c r="L18" i="10"/>
  <c r="N24" i="9"/>
  <c r="L20" i="9"/>
  <c r="N16" i="9"/>
  <c r="L66" i="7"/>
  <c r="N66" i="7"/>
  <c r="N62" i="7"/>
  <c r="L62" i="7"/>
  <c r="N58" i="7"/>
  <c r="L58" i="7"/>
  <c r="L54" i="7"/>
  <c r="N54" i="7"/>
  <c r="M54" i="7"/>
  <c r="L50" i="7"/>
  <c r="N50" i="7"/>
  <c r="N46" i="7"/>
  <c r="L46" i="7"/>
  <c r="L42" i="7"/>
  <c r="N42" i="7"/>
  <c r="N38" i="7"/>
  <c r="L38" i="7"/>
  <c r="L34" i="7"/>
  <c r="N34" i="7"/>
  <c r="L30" i="7"/>
  <c r="N30" i="7"/>
  <c r="L26" i="7"/>
  <c r="N26" i="7"/>
  <c r="K36" i="7"/>
  <c r="L57" i="10"/>
  <c r="H57" i="10"/>
  <c r="K57" i="10" s="1"/>
  <c r="L53" i="10"/>
  <c r="H53" i="10"/>
  <c r="M53" i="10" s="1"/>
  <c r="L41" i="10"/>
  <c r="H41" i="10"/>
  <c r="M41" i="10" s="1"/>
  <c r="L37" i="10"/>
  <c r="H37" i="10"/>
  <c r="M37" i="10" s="1"/>
  <c r="L25" i="10"/>
  <c r="H25" i="10"/>
  <c r="K25" i="10" s="1"/>
  <c r="L21" i="10"/>
  <c r="H21" i="10"/>
  <c r="L17" i="10"/>
  <c r="H17" i="10"/>
  <c r="K222" i="8"/>
  <c r="K210" i="8"/>
  <c r="K138" i="8"/>
  <c r="K126" i="8"/>
  <c r="K37" i="8"/>
  <c r="L33" i="10"/>
  <c r="H45" i="10"/>
  <c r="L65" i="10"/>
  <c r="L162" i="8"/>
  <c r="L49" i="10"/>
  <c r="H61" i="10"/>
  <c r="K20" i="7"/>
  <c r="K33" i="7"/>
  <c r="O50" i="7"/>
  <c r="O34" i="7"/>
  <c r="O42" i="7"/>
  <c r="K224" i="8"/>
  <c r="O58" i="7"/>
  <c r="M18" i="7"/>
  <c r="O46" i="7"/>
  <c r="O62" i="7"/>
  <c r="N59" i="10"/>
  <c r="N51" i="10"/>
  <c r="N43" i="10"/>
  <c r="N35" i="10"/>
  <c r="N27" i="10"/>
  <c r="N35" i="7"/>
  <c r="N103" i="8"/>
  <c r="K44" i="7"/>
  <c r="K49" i="8"/>
  <c r="K81" i="8"/>
  <c r="K192" i="8"/>
  <c r="K119" i="8"/>
  <c r="K48" i="7"/>
  <c r="K15" i="10"/>
  <c r="K45" i="8"/>
  <c r="K258" i="8"/>
  <c r="K31" i="10"/>
  <c r="K39" i="10"/>
  <c r="K47" i="10"/>
  <c r="K55" i="10"/>
  <c r="K63" i="10"/>
  <c r="K160" i="8"/>
  <c r="K218" i="8"/>
  <c r="K234" i="8"/>
  <c r="K28" i="7"/>
  <c r="K32" i="7"/>
  <c r="K53" i="7"/>
  <c r="L63" i="10"/>
  <c r="L55" i="10"/>
  <c r="L47" i="10"/>
  <c r="L39" i="10"/>
  <c r="L31" i="10"/>
  <c r="L23" i="10"/>
  <c r="L15" i="10"/>
  <c r="L124" i="8"/>
  <c r="L75" i="8"/>
  <c r="M21" i="4"/>
  <c r="O40" i="4"/>
  <c r="M15" i="4"/>
  <c r="O15" i="4"/>
  <c r="P15" i="4" s="1"/>
  <c r="O22" i="4"/>
  <c r="M24" i="4"/>
  <c r="O24" i="4"/>
  <c r="M19" i="4"/>
  <c r="O19" i="4"/>
  <c r="O26" i="4"/>
  <c r="M27" i="4"/>
  <c r="O27" i="4"/>
  <c r="M28" i="4"/>
  <c r="O28" i="4"/>
  <c r="O29" i="4"/>
  <c r="P29" i="4" s="1"/>
  <c r="O36" i="4"/>
  <c r="O37" i="4"/>
  <c r="M38" i="4"/>
  <c r="O38" i="4"/>
  <c r="M39" i="4"/>
  <c r="O23" i="5"/>
  <c r="M25" i="5"/>
  <c r="O25" i="5"/>
  <c r="O26" i="5"/>
  <c r="P26" i="5" s="1"/>
  <c r="O39" i="5"/>
  <c r="M41" i="5"/>
  <c r="O41" i="5"/>
  <c r="O42" i="5"/>
  <c r="P42" i="5" s="1"/>
  <c r="O27" i="5"/>
  <c r="M29" i="5"/>
  <c r="O29" i="5"/>
  <c r="O30" i="5"/>
  <c r="O43" i="5"/>
  <c r="M45" i="5"/>
  <c r="O45" i="5"/>
  <c r="O46" i="5"/>
  <c r="P46" i="5" s="1"/>
  <c r="M20" i="4"/>
  <c r="O20" i="4"/>
  <c r="M16" i="4"/>
  <c r="O16" i="4"/>
  <c r="O23" i="4"/>
  <c r="O32" i="4"/>
  <c r="O15" i="5"/>
  <c r="M17" i="5"/>
  <c r="O17" i="5"/>
  <c r="O18" i="5"/>
  <c r="O31" i="5"/>
  <c r="M33" i="5"/>
  <c r="P33" i="5" s="1"/>
  <c r="O33" i="5"/>
  <c r="O34" i="5"/>
  <c r="O47" i="5"/>
  <c r="O30" i="4"/>
  <c r="O17" i="4"/>
  <c r="P17" i="4" s="1"/>
  <c r="M25" i="4"/>
  <c r="O25" i="4"/>
  <c r="M31" i="4"/>
  <c r="O31" i="4"/>
  <c r="O33" i="4"/>
  <c r="P33" i="4" s="1"/>
  <c r="O18" i="4"/>
  <c r="M30" i="4"/>
  <c r="P30" i="4" s="1"/>
  <c r="M34" i="4"/>
  <c r="O34" i="4"/>
  <c r="M35" i="4"/>
  <c r="M40" i="4"/>
  <c r="O19" i="5"/>
  <c r="M21" i="5"/>
  <c r="O21" i="5"/>
  <c r="O22" i="5"/>
  <c r="P22" i="5" s="1"/>
  <c r="M30" i="5"/>
  <c r="O35" i="5"/>
  <c r="M37" i="5"/>
  <c r="O37" i="5"/>
  <c r="O38" i="5"/>
  <c r="M46" i="5"/>
  <c r="K55" i="8"/>
  <c r="M60" i="8"/>
  <c r="O60" i="8"/>
  <c r="K87" i="8"/>
  <c r="K127" i="8"/>
  <c r="K139" i="8"/>
  <c r="K196" i="8"/>
  <c r="K231" i="8"/>
  <c r="O38" i="7"/>
  <c r="M38" i="7"/>
  <c r="M29" i="10"/>
  <c r="O29" i="10"/>
  <c r="K49" i="10"/>
  <c r="M68" i="8"/>
  <c r="O68" i="8"/>
  <c r="M117" i="8"/>
  <c r="O117" i="8"/>
  <c r="K123" i="8"/>
  <c r="K135" i="8"/>
  <c r="M153" i="8"/>
  <c r="O153" i="8"/>
  <c r="K190" i="8"/>
  <c r="K56" i="7"/>
  <c r="K64" i="7"/>
  <c r="M20" i="10"/>
  <c r="K23" i="10"/>
  <c r="M28" i="10"/>
  <c r="K28" i="10"/>
  <c r="M36" i="10"/>
  <c r="O36" i="10"/>
  <c r="P36" i="10" s="1"/>
  <c r="M44" i="10"/>
  <c r="M52" i="10"/>
  <c r="M60" i="10"/>
  <c r="O18" i="9"/>
  <c r="K31" i="8"/>
  <c r="K51" i="8"/>
  <c r="K65" i="8"/>
  <c r="K79" i="8"/>
  <c r="K176" i="8"/>
  <c r="M245" i="8"/>
  <c r="O245" i="8"/>
  <c r="K16" i="7"/>
  <c r="O30" i="7"/>
  <c r="M30" i="7"/>
  <c r="K49" i="7"/>
  <c r="K67" i="7"/>
  <c r="M33" i="10"/>
  <c r="M49" i="10"/>
  <c r="M57" i="10"/>
  <c r="M65" i="10"/>
  <c r="K21" i="8"/>
  <c r="M64" i="8"/>
  <c r="O64" i="8"/>
  <c r="M72" i="8"/>
  <c r="O72" i="8"/>
  <c r="K120" i="8"/>
  <c r="O144" i="8"/>
  <c r="M149" i="8"/>
  <c r="O149" i="8"/>
  <c r="K60" i="7"/>
  <c r="K30" i="8"/>
  <c r="K34" i="8"/>
  <c r="K38" i="8"/>
  <c r="K50" i="8"/>
  <c r="K54" i="8"/>
  <c r="K59" i="8"/>
  <c r="K74" i="8"/>
  <c r="K82" i="8"/>
  <c r="K95" i="8"/>
  <c r="K111" i="8"/>
  <c r="M133" i="8"/>
  <c r="O133" i="8"/>
  <c r="K152" i="8"/>
  <c r="K163" i="8"/>
  <c r="K167" i="8"/>
  <c r="K183" i="8"/>
  <c r="K188" i="8"/>
  <c r="K195" i="8"/>
  <c r="M229" i="8"/>
  <c r="O229" i="8"/>
  <c r="K230" i="8"/>
  <c r="M249" i="8"/>
  <c r="M253" i="8"/>
  <c r="O253" i="8"/>
  <c r="K40" i="7"/>
  <c r="O66" i="7"/>
  <c r="K21" i="9"/>
  <c r="M16" i="6"/>
  <c r="K16" i="6"/>
  <c r="K18" i="6"/>
  <c r="M167" i="8"/>
  <c r="M127" i="8"/>
  <c r="O26" i="9"/>
  <c r="M32" i="8"/>
  <c r="M40" i="8"/>
  <c r="M44" i="8"/>
  <c r="O44" i="8"/>
  <c r="M52" i="8"/>
  <c r="M76" i="8"/>
  <c r="O76" i="8"/>
  <c r="M84" i="8"/>
  <c r="K92" i="8"/>
  <c r="M96" i="8"/>
  <c r="O96" i="8"/>
  <c r="K105" i="8"/>
  <c r="M121" i="8"/>
  <c r="K128" i="8"/>
  <c r="K131" i="8"/>
  <c r="M157" i="8"/>
  <c r="O157" i="8"/>
  <c r="M169" i="8"/>
  <c r="O169" i="8"/>
  <c r="M205" i="8"/>
  <c r="O205" i="8"/>
  <c r="M213" i="8"/>
  <c r="O213" i="8"/>
  <c r="M217" i="8"/>
  <c r="K220" i="8"/>
  <c r="K227" i="8"/>
  <c r="K236" i="8"/>
  <c r="O54" i="7"/>
  <c r="M66" i="7"/>
  <c r="K17" i="7"/>
  <c r="M16" i="8"/>
  <c r="K62" i="8"/>
  <c r="K66" i="8"/>
  <c r="M89" i="8"/>
  <c r="K94" i="8"/>
  <c r="K98" i="8"/>
  <c r="M106" i="8"/>
  <c r="O106" i="8"/>
  <c r="M109" i="8"/>
  <c r="O109" i="8"/>
  <c r="K115" i="8"/>
  <c r="M125" i="8"/>
  <c r="O125" i="8"/>
  <c r="M129" i="8"/>
  <c r="M137" i="8"/>
  <c r="M141" i="8"/>
  <c r="O141" i="8"/>
  <c r="K147" i="8"/>
  <c r="M197" i="8"/>
  <c r="O197" i="8"/>
  <c r="K202" i="8"/>
  <c r="M233" i="8"/>
  <c r="O233" i="8"/>
  <c r="K238" i="8"/>
  <c r="K243" i="8"/>
  <c r="K52" i="7"/>
  <c r="N65" i="10"/>
  <c r="O61" i="10"/>
  <c r="N61" i="10"/>
  <c r="N57" i="10"/>
  <c r="N53" i="10"/>
  <c r="N49" i="10"/>
  <c r="O45" i="10"/>
  <c r="N45" i="10"/>
  <c r="N41" i="10"/>
  <c r="N37" i="10"/>
  <c r="N33" i="10"/>
  <c r="N29" i="10"/>
  <c r="L29" i="10"/>
  <c r="N25" i="10"/>
  <c r="N27" i="9"/>
  <c r="L27" i="9"/>
  <c r="L23" i="9"/>
  <c r="N23" i="9"/>
  <c r="N19" i="9"/>
  <c r="M19" i="9"/>
  <c r="L19" i="9"/>
  <c r="L15" i="9"/>
  <c r="N15" i="9"/>
  <c r="N258" i="8"/>
  <c r="M258" i="8"/>
  <c r="L258" i="8"/>
  <c r="O258" i="8"/>
  <c r="N254" i="8"/>
  <c r="M254" i="8"/>
  <c r="L254" i="8"/>
  <c r="N250" i="8"/>
  <c r="L250" i="8"/>
  <c r="O250" i="8"/>
  <c r="L246" i="8"/>
  <c r="O246" i="8"/>
  <c r="N246" i="8"/>
  <c r="N242" i="8"/>
  <c r="M242" i="8"/>
  <c r="L242" i="8"/>
  <c r="N238" i="8"/>
  <c r="M238" i="8"/>
  <c r="L238" i="8"/>
  <c r="L234" i="8"/>
  <c r="O234" i="8"/>
  <c r="N234" i="8"/>
  <c r="L230" i="8"/>
  <c r="N230" i="8"/>
  <c r="M230" i="8"/>
  <c r="N226" i="8"/>
  <c r="L226" i="8"/>
  <c r="O222" i="8"/>
  <c r="N222" i="8"/>
  <c r="L222" i="8"/>
  <c r="N218" i="8"/>
  <c r="L218" i="8"/>
  <c r="O218" i="8"/>
  <c r="N214" i="8"/>
  <c r="M214" i="8"/>
  <c r="L214" i="8"/>
  <c r="N210" i="8"/>
  <c r="M210" i="8"/>
  <c r="L210" i="8"/>
  <c r="O210" i="8"/>
  <c r="N206" i="8"/>
  <c r="M206" i="8"/>
  <c r="L206" i="8"/>
  <c r="N202" i="8"/>
  <c r="M202" i="8"/>
  <c r="L202" i="8"/>
  <c r="L198" i="8"/>
  <c r="N198" i="8"/>
  <c r="L194" i="8"/>
  <c r="N194" i="8"/>
  <c r="L190" i="8"/>
  <c r="N190" i="8"/>
  <c r="L186" i="8"/>
  <c r="N186" i="8"/>
  <c r="M186" i="8"/>
  <c r="N182" i="8"/>
  <c r="M182" i="8"/>
  <c r="L182" i="8"/>
  <c r="O178" i="8"/>
  <c r="N178" i="8"/>
  <c r="L178" i="8"/>
  <c r="N174" i="8"/>
  <c r="L174" i="8"/>
  <c r="L170" i="8"/>
  <c r="N170" i="8"/>
  <c r="L166" i="8"/>
  <c r="N166" i="8"/>
  <c r="M166" i="8"/>
  <c r="O162" i="8"/>
  <c r="N162" i="8"/>
  <c r="O158" i="8"/>
  <c r="N158" i="8"/>
  <c r="L158" i="8"/>
  <c r="L154" i="8"/>
  <c r="O154" i="8"/>
  <c r="N150" i="8"/>
  <c r="L150" i="8"/>
  <c r="O146" i="8"/>
  <c r="N146" i="8"/>
  <c r="L146" i="8"/>
  <c r="L142" i="8"/>
  <c r="O142" i="8"/>
  <c r="N142" i="8"/>
  <c r="O138" i="8"/>
  <c r="N138" i="8"/>
  <c r="L138" i="8"/>
  <c r="N134" i="8"/>
  <c r="L134" i="8"/>
  <c r="O134" i="8"/>
  <c r="N130" i="8"/>
  <c r="L130" i="8"/>
  <c r="O126" i="8"/>
  <c r="N126" i="8"/>
  <c r="L126" i="8"/>
  <c r="N122" i="8"/>
  <c r="L122" i="8"/>
  <c r="N118" i="8"/>
  <c r="L118" i="8"/>
  <c r="N114" i="8"/>
  <c r="M114" i="8"/>
  <c r="L114" i="8"/>
  <c r="N110" i="8"/>
  <c r="M110" i="8"/>
  <c r="L110" i="8"/>
  <c r="M107" i="8"/>
  <c r="L107" i="8"/>
  <c r="N107" i="8"/>
  <c r="O101" i="8"/>
  <c r="N101" i="8"/>
  <c r="L101" i="8"/>
  <c r="N97" i="8"/>
  <c r="L97" i="8"/>
  <c r="O97" i="8"/>
  <c r="L94" i="8"/>
  <c r="N94" i="8"/>
  <c r="M94" i="8"/>
  <c r="O90" i="8"/>
  <c r="N90" i="8"/>
  <c r="L90" i="8"/>
  <c r="N86" i="8"/>
  <c r="L86" i="8"/>
  <c r="O81" i="8"/>
  <c r="N81" i="8"/>
  <c r="M81" i="8"/>
  <c r="L81" i="8"/>
  <c r="N77" i="8"/>
  <c r="M77" i="8"/>
  <c r="L77" i="8"/>
  <c r="N73" i="8"/>
  <c r="L73" i="8"/>
  <c r="N69" i="8"/>
  <c r="M69" i="8"/>
  <c r="L69" i="8"/>
  <c r="N65" i="8"/>
  <c r="L65" i="8"/>
  <c r="N61" i="8"/>
  <c r="L61" i="8"/>
  <c r="O61" i="8"/>
  <c r="L57" i="8"/>
  <c r="O57" i="8"/>
  <c r="N57" i="8"/>
  <c r="O53" i="8"/>
  <c r="N53" i="8"/>
  <c r="L53" i="8"/>
  <c r="N49" i="8"/>
  <c r="L49" i="8"/>
  <c r="O49" i="8"/>
  <c r="L45" i="8"/>
  <c r="O45" i="8"/>
  <c r="N45" i="8"/>
  <c r="O41" i="8"/>
  <c r="N41" i="8"/>
  <c r="L41" i="8"/>
  <c r="O37" i="8"/>
  <c r="N37" i="8"/>
  <c r="L37" i="8"/>
  <c r="N33" i="8"/>
  <c r="L33" i="8"/>
  <c r="O33" i="8"/>
  <c r="L29" i="8"/>
  <c r="O29" i="8"/>
  <c r="N29" i="8"/>
  <c r="N25" i="8"/>
  <c r="L25" i="8"/>
  <c r="N21" i="8"/>
  <c r="L21" i="8"/>
  <c r="N17" i="8"/>
  <c r="L17" i="8"/>
  <c r="N67" i="7"/>
  <c r="L67" i="7"/>
  <c r="L63" i="7"/>
  <c r="O63" i="7"/>
  <c r="N63" i="7"/>
  <c r="O59" i="7"/>
  <c r="N59" i="7"/>
  <c r="L59" i="7"/>
  <c r="N55" i="7"/>
  <c r="L55" i="7"/>
  <c r="O51" i="7"/>
  <c r="N51" i="7"/>
  <c r="L51" i="7"/>
  <c r="O47" i="7"/>
  <c r="N47" i="7"/>
  <c r="L47" i="7"/>
  <c r="N43" i="7"/>
  <c r="L43" i="7"/>
  <c r="O43" i="7"/>
  <c r="L39" i="7"/>
  <c r="O39" i="7"/>
  <c r="N39" i="7"/>
  <c r="L35" i="7"/>
  <c r="O35" i="7"/>
  <c r="L31" i="7"/>
  <c r="N31" i="7"/>
  <c r="L27" i="7"/>
  <c r="N27" i="7"/>
  <c r="O27" i="7"/>
  <c r="O23" i="7"/>
  <c r="N23" i="7"/>
  <c r="L23" i="7"/>
  <c r="O19" i="7"/>
  <c r="N19" i="7"/>
  <c r="L19" i="7"/>
  <c r="O15" i="7"/>
  <c r="N15" i="7"/>
  <c r="L15" i="7"/>
  <c r="N25" i="6"/>
  <c r="M25" i="6"/>
  <c r="L25" i="6"/>
  <c r="L21" i="6"/>
  <c r="N21" i="6"/>
  <c r="M21" i="6"/>
  <c r="L17" i="6"/>
  <c r="N17" i="6"/>
  <c r="M45" i="10"/>
  <c r="M61" i="10"/>
  <c r="M218" i="8"/>
  <c r="M49" i="8"/>
  <c r="M174" i="8"/>
  <c r="M17" i="8"/>
  <c r="M25" i="8"/>
  <c r="M86" i="8"/>
  <c r="M146" i="8"/>
  <c r="M19" i="7"/>
  <c r="M53" i="8"/>
  <c r="M45" i="8"/>
  <c r="M134" i="8"/>
  <c r="M170" i="8"/>
  <c r="M190" i="8"/>
  <c r="M194" i="8"/>
  <c r="M198" i="8"/>
  <c r="M234" i="8"/>
  <c r="M21" i="8"/>
  <c r="M57" i="8"/>
  <c r="M118" i="8"/>
  <c r="M126" i="8"/>
  <c r="M130" i="8"/>
  <c r="M150" i="8"/>
  <c r="M37" i="8"/>
  <c r="M65" i="8"/>
  <c r="M73" i="8"/>
  <c r="M122" i="8"/>
  <c r="M138" i="8"/>
  <c r="M222" i="8"/>
  <c r="M226" i="8"/>
  <c r="M47" i="7"/>
  <c r="M23" i="7"/>
  <c r="M31" i="7"/>
  <c r="M43" i="7"/>
  <c r="M35" i="7"/>
  <c r="M39" i="7"/>
  <c r="M63" i="7"/>
  <c r="M67" i="7"/>
  <c r="M55" i="7"/>
  <c r="O251" i="8"/>
  <c r="O187" i="8"/>
  <c r="O32" i="7"/>
  <c r="L14" i="8"/>
  <c r="H14" i="8"/>
  <c r="M14" i="8" s="1"/>
  <c r="K22" i="6"/>
  <c r="K26" i="6"/>
  <c r="K14" i="4"/>
  <c r="K14" i="9"/>
  <c r="O25" i="10"/>
  <c r="O26" i="7"/>
  <c r="O22" i="7"/>
  <c r="O18" i="7"/>
  <c r="O25" i="6"/>
  <c r="O21" i="6"/>
  <c r="O17" i="6"/>
  <c r="O14" i="9"/>
  <c r="O14" i="5"/>
  <c r="P14" i="5" s="1"/>
  <c r="K20" i="9"/>
  <c r="K15" i="8"/>
  <c r="K19" i="8"/>
  <c r="K21" i="6"/>
  <c r="K18" i="7"/>
  <c r="O24" i="10"/>
  <c r="O16" i="10"/>
  <c r="O27" i="9"/>
  <c r="O23" i="9"/>
  <c r="O19" i="9"/>
  <c r="O15" i="9"/>
  <c r="O24" i="6"/>
  <c r="O20" i="6"/>
  <c r="K25" i="6"/>
  <c r="K23" i="8"/>
  <c r="K15" i="9"/>
  <c r="K18" i="8"/>
  <c r="K19" i="9"/>
  <c r="K23" i="9"/>
  <c r="K27" i="9"/>
  <c r="K26" i="8"/>
  <c r="K22" i="8"/>
  <c r="M164" i="8"/>
  <c r="L14" i="7"/>
  <c r="N14" i="7"/>
  <c r="O14" i="6"/>
  <c r="N14" i="6"/>
  <c r="L14" i="6"/>
  <c r="O63" i="10"/>
  <c r="N63" i="10"/>
  <c r="L59" i="10"/>
  <c r="O59" i="10"/>
  <c r="O55" i="10"/>
  <c r="N55" i="10"/>
  <c r="L51" i="10"/>
  <c r="O51" i="10"/>
  <c r="O47" i="10"/>
  <c r="N47" i="10"/>
  <c r="L43" i="10"/>
  <c r="O43" i="10"/>
  <c r="O39" i="10"/>
  <c r="N39" i="10"/>
  <c r="L35" i="10"/>
  <c r="O35" i="10"/>
  <c r="O31" i="10"/>
  <c r="N31" i="10"/>
  <c r="L27" i="10"/>
  <c r="O27" i="10"/>
  <c r="O23" i="10"/>
  <c r="N23" i="10"/>
  <c r="L19" i="10"/>
  <c r="O19" i="10"/>
  <c r="O15" i="10"/>
  <c r="N15" i="10"/>
  <c r="L25" i="9"/>
  <c r="N25" i="9"/>
  <c r="O25" i="9"/>
  <c r="O21" i="9"/>
  <c r="N21" i="9"/>
  <c r="L21" i="9"/>
  <c r="O17" i="9"/>
  <c r="N17" i="9"/>
  <c r="L17" i="9"/>
  <c r="L256" i="8"/>
  <c r="O256" i="8"/>
  <c r="N256" i="8"/>
  <c r="O252" i="8"/>
  <c r="N252" i="8"/>
  <c r="L252" i="8"/>
  <c r="N248" i="8"/>
  <c r="L248" i="8"/>
  <c r="O244" i="8"/>
  <c r="N244" i="8"/>
  <c r="L244" i="8"/>
  <c r="L240" i="8"/>
  <c r="O240" i="8"/>
  <c r="N240" i="8"/>
  <c r="N236" i="8"/>
  <c r="M236" i="8"/>
  <c r="L236" i="8"/>
  <c r="N232" i="8"/>
  <c r="L232" i="8"/>
  <c r="O232" i="8"/>
  <c r="O228" i="8"/>
  <c r="N228" i="8"/>
  <c r="L228" i="8"/>
  <c r="N224" i="8"/>
  <c r="L224" i="8"/>
  <c r="O224" i="8"/>
  <c r="M220" i="8"/>
  <c r="L220" i="8"/>
  <c r="N220" i="8"/>
  <c r="L216" i="8"/>
  <c r="N216" i="8"/>
  <c r="O212" i="8"/>
  <c r="N212" i="8"/>
  <c r="L212" i="8"/>
  <c r="O208" i="8"/>
  <c r="N208" i="8"/>
  <c r="L208" i="8"/>
  <c r="N204" i="8"/>
  <c r="L204" i="8"/>
  <c r="O204" i="8"/>
  <c r="L200" i="8"/>
  <c r="N200" i="8"/>
  <c r="M200" i="8"/>
  <c r="O196" i="8"/>
  <c r="N196" i="8"/>
  <c r="L196" i="8"/>
  <c r="N192" i="8"/>
  <c r="L192" i="8"/>
  <c r="O192" i="8"/>
  <c r="M188" i="8"/>
  <c r="L188" i="8"/>
  <c r="N188" i="8"/>
  <c r="L184" i="8"/>
  <c r="O184" i="8"/>
  <c r="N184" i="8"/>
  <c r="N180" i="8"/>
  <c r="L180" i="8"/>
  <c r="L176" i="8"/>
  <c r="N176" i="8"/>
  <c r="L172" i="8"/>
  <c r="N172" i="8"/>
  <c r="M172" i="8"/>
  <c r="N168" i="8"/>
  <c r="L168" i="8"/>
  <c r="N164" i="8"/>
  <c r="L164" i="8"/>
  <c r="O160" i="8"/>
  <c r="N160" i="8"/>
  <c r="L160" i="8"/>
  <c r="N156" i="8"/>
  <c r="M156" i="8"/>
  <c r="L156" i="8"/>
  <c r="M152" i="8"/>
  <c r="L152" i="8"/>
  <c r="N152" i="8"/>
  <c r="O148" i="8"/>
  <c r="N148" i="8"/>
  <c r="L148" i="8"/>
  <c r="M144" i="8"/>
  <c r="L144" i="8"/>
  <c r="N144" i="8"/>
  <c r="O140" i="8"/>
  <c r="N140" i="8"/>
  <c r="L140" i="8"/>
  <c r="L136" i="8"/>
  <c r="O136" i="8"/>
  <c r="N136" i="8"/>
  <c r="N132" i="8"/>
  <c r="L132" i="8"/>
  <c r="O132" i="8"/>
  <c r="L128" i="8"/>
  <c r="N128" i="8"/>
  <c r="O124" i="8"/>
  <c r="N124" i="8"/>
  <c r="N120" i="8"/>
  <c r="L120" i="8"/>
  <c r="O116" i="8"/>
  <c r="N116" i="8"/>
  <c r="L116" i="8"/>
  <c r="L112" i="8"/>
  <c r="O112" i="8"/>
  <c r="N112" i="8"/>
  <c r="O108" i="8"/>
  <c r="N108" i="8"/>
  <c r="L108" i="8"/>
  <c r="N105" i="8"/>
  <c r="L105" i="8"/>
  <c r="M103" i="8"/>
  <c r="L103" i="8"/>
  <c r="N99" i="8"/>
  <c r="M99" i="8"/>
  <c r="L99" i="8"/>
  <c r="N92" i="8"/>
  <c r="L92" i="8"/>
  <c r="N88" i="8"/>
  <c r="M88" i="8"/>
  <c r="L88" i="8"/>
  <c r="N83" i="8"/>
  <c r="L83" i="8"/>
  <c r="L79" i="8"/>
  <c r="N79" i="8"/>
  <c r="O75" i="8"/>
  <c r="N75" i="8"/>
  <c r="N71" i="8"/>
  <c r="L71" i="8"/>
  <c r="N67" i="8"/>
  <c r="L67" i="8"/>
  <c r="O67" i="8"/>
  <c r="O63" i="8"/>
  <c r="N63" i="8"/>
  <c r="L63" i="8"/>
  <c r="N59" i="8"/>
  <c r="M59" i="8"/>
  <c r="L59" i="8"/>
  <c r="L55" i="8"/>
  <c r="O55" i="8"/>
  <c r="N55" i="8"/>
  <c r="M55" i="8"/>
  <c r="O51" i="8"/>
  <c r="N51" i="8"/>
  <c r="L51" i="8"/>
  <c r="N47" i="8"/>
  <c r="L47" i="8"/>
  <c r="L43" i="8"/>
  <c r="O43" i="8"/>
  <c r="N43" i="8"/>
  <c r="N39" i="8"/>
  <c r="M39" i="8"/>
  <c r="L39" i="8"/>
  <c r="N35" i="8"/>
  <c r="M35" i="8"/>
  <c r="L35" i="8"/>
  <c r="L31" i="8"/>
  <c r="N31" i="8"/>
  <c r="N27" i="8"/>
  <c r="L27" i="8"/>
  <c r="O27" i="8"/>
  <c r="O23" i="8"/>
  <c r="N23" i="8"/>
  <c r="L23" i="8"/>
  <c r="N19" i="8"/>
  <c r="M19" i="8"/>
  <c r="L19" i="8"/>
  <c r="O19" i="8"/>
  <c r="N15" i="8"/>
  <c r="L15" i="8"/>
  <c r="O15" i="8"/>
  <c r="N65" i="7"/>
  <c r="M65" i="7"/>
  <c r="L65" i="7"/>
  <c r="N61" i="7"/>
  <c r="M61" i="7"/>
  <c r="L61" i="7"/>
  <c r="M57" i="7"/>
  <c r="L57" i="7"/>
  <c r="N57" i="7"/>
  <c r="N53" i="7"/>
  <c r="L53" i="7"/>
  <c r="O53" i="7"/>
  <c r="L49" i="7"/>
  <c r="O49" i="7"/>
  <c r="N49" i="7"/>
  <c r="M49" i="7"/>
  <c r="L45" i="7"/>
  <c r="N45" i="7"/>
  <c r="M45" i="7"/>
  <c r="O41" i="7"/>
  <c r="N41" i="7"/>
  <c r="L41" i="7"/>
  <c r="O37" i="7"/>
  <c r="N37" i="7"/>
  <c r="L37" i="7"/>
  <c r="M33" i="7"/>
  <c r="L33" i="7"/>
  <c r="O33" i="7"/>
  <c r="N33" i="7"/>
  <c r="O29" i="7"/>
  <c r="N29" i="7"/>
  <c r="L29" i="7"/>
  <c r="L25" i="7"/>
  <c r="O25" i="7"/>
  <c r="N25" i="7"/>
  <c r="O21" i="7"/>
  <c r="N21" i="7"/>
  <c r="L21" i="7"/>
  <c r="N17" i="7"/>
  <c r="L17" i="7"/>
  <c r="O17" i="7"/>
  <c r="L27" i="6"/>
  <c r="O27" i="6"/>
  <c r="N27" i="6"/>
  <c r="O23" i="6"/>
  <c r="N23" i="6"/>
  <c r="L23" i="6"/>
  <c r="L19" i="6"/>
  <c r="O19" i="6"/>
  <c r="N19" i="6"/>
  <c r="O15" i="6"/>
  <c r="N15" i="6"/>
  <c r="L15" i="6"/>
  <c r="M15" i="10"/>
  <c r="M19" i="10"/>
  <c r="M23" i="10"/>
  <c r="M27" i="10"/>
  <c r="M31" i="10"/>
  <c r="M35" i="10"/>
  <c r="M39" i="10"/>
  <c r="M43" i="10"/>
  <c r="M47" i="10"/>
  <c r="M51" i="10"/>
  <c r="M55" i="10"/>
  <c r="M59" i="10"/>
  <c r="M63" i="10"/>
  <c r="M192" i="8"/>
  <c r="M208" i="8"/>
  <c r="M224" i="8"/>
  <c r="M21" i="9"/>
  <c r="M176" i="8"/>
  <c r="M160" i="8"/>
  <c r="M256" i="8"/>
  <c r="M180" i="8"/>
  <c r="M196" i="8"/>
  <c r="M17" i="7"/>
  <c r="M53" i="7"/>
  <c r="K16" i="4"/>
  <c r="M22" i="4"/>
  <c r="M26" i="4"/>
  <c r="K28" i="4"/>
  <c r="M24" i="5"/>
  <c r="P24" i="5" s="1"/>
  <c r="K24" i="5"/>
  <c r="M40" i="5"/>
  <c r="P40" i="5" s="1"/>
  <c r="K40" i="5"/>
  <c r="M23" i="4"/>
  <c r="P23" i="4" s="1"/>
  <c r="M32" i="4"/>
  <c r="M36" i="4"/>
  <c r="M37" i="4"/>
  <c r="P37" i="4" s="1"/>
  <c r="M28" i="5"/>
  <c r="P28" i="5" s="1"/>
  <c r="K28" i="5"/>
  <c r="M44" i="5"/>
  <c r="P44" i="5" s="1"/>
  <c r="K44" i="5"/>
  <c r="M16" i="5"/>
  <c r="P16" i="5" s="1"/>
  <c r="K16" i="5"/>
  <c r="M32" i="5"/>
  <c r="P32" i="5" s="1"/>
  <c r="K32" i="5"/>
  <c r="M20" i="5"/>
  <c r="P20" i="5" s="1"/>
  <c r="K20" i="5"/>
  <c r="M36" i="5"/>
  <c r="P36" i="5" s="1"/>
  <c r="K36" i="5"/>
  <c r="K17" i="5"/>
  <c r="K21" i="5"/>
  <c r="K25" i="5"/>
  <c r="K29" i="5"/>
  <c r="K33" i="5"/>
  <c r="K37" i="5"/>
  <c r="K41" i="5"/>
  <c r="K45" i="5"/>
  <c r="M41" i="8"/>
  <c r="K41" i="8"/>
  <c r="K67" i="8"/>
  <c r="M67" i="8"/>
  <c r="M158" i="8"/>
  <c r="K158" i="8"/>
  <c r="M165" i="8"/>
  <c r="K165" i="8"/>
  <c r="K204" i="8"/>
  <c r="M204" i="8"/>
  <c r="K232" i="8"/>
  <c r="M232" i="8"/>
  <c r="M16" i="10"/>
  <c r="K16" i="10"/>
  <c r="M24" i="10"/>
  <c r="K24" i="10"/>
  <c r="M32" i="10"/>
  <c r="K32" i="10"/>
  <c r="M40" i="10"/>
  <c r="P40" i="10" s="1"/>
  <c r="K40" i="10"/>
  <c r="M48" i="10"/>
  <c r="P48" i="10" s="1"/>
  <c r="K48" i="10"/>
  <c r="M56" i="10"/>
  <c r="K56" i="10"/>
  <c r="M64" i="10"/>
  <c r="P64" i="10" s="1"/>
  <c r="K64" i="10"/>
  <c r="K21" i="7"/>
  <c r="M21" i="7"/>
  <c r="K29" i="7"/>
  <c r="M29" i="7"/>
  <c r="K37" i="7"/>
  <c r="M37" i="7"/>
  <c r="M17" i="6"/>
  <c r="K17" i="6"/>
  <c r="M25" i="9"/>
  <c r="K25" i="9"/>
  <c r="K19" i="10"/>
  <c r="K27" i="10"/>
  <c r="K35" i="10"/>
  <c r="K43" i="10"/>
  <c r="K51" i="10"/>
  <c r="K59" i="10"/>
  <c r="M17" i="9"/>
  <c r="K17" i="9"/>
  <c r="M24" i="8"/>
  <c r="K24" i="8"/>
  <c r="M33" i="8"/>
  <c r="K33" i="8"/>
  <c r="M22" i="9"/>
  <c r="P22" i="9" s="1"/>
  <c r="K22" i="9"/>
  <c r="K42" i="8"/>
  <c r="M42" i="8"/>
  <c r="M61" i="8"/>
  <c r="K61" i="8"/>
  <c r="M90" i="8"/>
  <c r="K90" i="8"/>
  <c r="M97" i="8"/>
  <c r="K97" i="8"/>
  <c r="K112" i="8"/>
  <c r="M112" i="8"/>
  <c r="K136" i="8"/>
  <c r="M136" i="8"/>
  <c r="M145" i="8"/>
  <c r="K145" i="8"/>
  <c r="M178" i="8"/>
  <c r="K178" i="8"/>
  <c r="M185" i="8"/>
  <c r="K185" i="8"/>
  <c r="M240" i="8"/>
  <c r="K240" i="8"/>
  <c r="M250" i="8"/>
  <c r="K250" i="8"/>
  <c r="K27" i="8"/>
  <c r="M27" i="8"/>
  <c r="M29" i="8"/>
  <c r="K29" i="8"/>
  <c r="K53" i="8"/>
  <c r="K57" i="8"/>
  <c r="K70" i="8"/>
  <c r="M70" i="8"/>
  <c r="M154" i="8"/>
  <c r="K154" i="8"/>
  <c r="M162" i="8"/>
  <c r="K162" i="8"/>
  <c r="M201" i="8"/>
  <c r="K201" i="8"/>
  <c r="M228" i="8"/>
  <c r="K228" i="8"/>
  <c r="M252" i="8"/>
  <c r="K252" i="8"/>
  <c r="M25" i="7"/>
  <c r="K25" i="7"/>
  <c r="K34" i="7"/>
  <c r="M34" i="7"/>
  <c r="M15" i="9"/>
  <c r="M47" i="8"/>
  <c r="M93" i="8"/>
  <c r="K93" i="8"/>
  <c r="M101" i="8"/>
  <c r="K101" i="8"/>
  <c r="K116" i="8"/>
  <c r="M116" i="8"/>
  <c r="M142" i="8"/>
  <c r="K142" i="8"/>
  <c r="M181" i="8"/>
  <c r="K181" i="8"/>
  <c r="M237" i="8"/>
  <c r="K237" i="8"/>
  <c r="M246" i="8"/>
  <c r="K246" i="8"/>
  <c r="K41" i="7"/>
  <c r="M41" i="7"/>
  <c r="K50" i="7"/>
  <c r="M50" i="7"/>
  <c r="K68" i="8"/>
  <c r="K106" i="8"/>
  <c r="K117" i="8"/>
  <c r="K134" i="8"/>
  <c r="M143" i="8"/>
  <c r="K146" i="8"/>
  <c r="K169" i="8"/>
  <c r="K205" i="8"/>
  <c r="K208" i="8"/>
  <c r="K256" i="8"/>
  <c r="K23" i="7"/>
  <c r="K35" i="7"/>
  <c r="K43" i="7"/>
  <c r="M79" i="8"/>
  <c r="M83" i="8"/>
  <c r="M128" i="8"/>
  <c r="M20" i="6"/>
  <c r="K20" i="6"/>
  <c r="M24" i="6"/>
  <c r="K24" i="6"/>
  <c r="M14" i="4"/>
  <c r="P14" i="4" s="1"/>
  <c r="N48" i="5"/>
  <c r="G17" i="2" s="1"/>
  <c r="P18" i="4"/>
  <c r="N14" i="9"/>
  <c r="L14" i="9"/>
  <c r="O66" i="10"/>
  <c r="N66" i="10"/>
  <c r="O62" i="10"/>
  <c r="N62" i="10"/>
  <c r="O58" i="10"/>
  <c r="N58" i="10"/>
  <c r="O54" i="10"/>
  <c r="N54" i="10"/>
  <c r="O50" i="10"/>
  <c r="N50" i="10"/>
  <c r="O46" i="10"/>
  <c r="N46" i="10"/>
  <c r="O42" i="10"/>
  <c r="N42" i="10"/>
  <c r="O38" i="10"/>
  <c r="N38" i="10"/>
  <c r="O34" i="10"/>
  <c r="N34" i="10"/>
  <c r="O30" i="10"/>
  <c r="N30" i="10"/>
  <c r="O26" i="10"/>
  <c r="N26" i="10"/>
  <c r="O22" i="10"/>
  <c r="N22" i="10"/>
  <c r="O18" i="10"/>
  <c r="N18" i="10"/>
  <c r="M14" i="9"/>
  <c r="L24" i="9"/>
  <c r="O24" i="9"/>
  <c r="O20" i="9"/>
  <c r="N20" i="9"/>
  <c r="L16" i="9"/>
  <c r="O16" i="9"/>
  <c r="L255" i="8"/>
  <c r="O255" i="8"/>
  <c r="N255" i="8"/>
  <c r="N251" i="8"/>
  <c r="L251" i="8"/>
  <c r="M247" i="8"/>
  <c r="L247" i="8"/>
  <c r="N247" i="8"/>
  <c r="L243" i="8"/>
  <c r="O243" i="8"/>
  <c r="N243" i="8"/>
  <c r="M243" i="8"/>
  <c r="O239" i="8"/>
  <c r="N239" i="8"/>
  <c r="L239" i="8"/>
  <c r="O235" i="8"/>
  <c r="N235" i="8"/>
  <c r="M231" i="8"/>
  <c r="L231" i="8"/>
  <c r="O231" i="8"/>
  <c r="N231" i="8"/>
  <c r="M227" i="8"/>
  <c r="L227" i="8"/>
  <c r="N227" i="8"/>
  <c r="N223" i="8"/>
  <c r="L223" i="8"/>
  <c r="O223" i="8"/>
  <c r="N219" i="8"/>
  <c r="L219" i="8"/>
  <c r="O219" i="8"/>
  <c r="N215" i="8"/>
  <c r="O215" i="8"/>
  <c r="M211" i="8"/>
  <c r="L211" i="8"/>
  <c r="N211" i="8"/>
  <c r="L207" i="8"/>
  <c r="O207" i="8"/>
  <c r="N207" i="8"/>
  <c r="L203" i="8"/>
  <c r="O203" i="8"/>
  <c r="N203" i="8"/>
  <c r="M199" i="8"/>
  <c r="L199" i="8"/>
  <c r="N199" i="8"/>
  <c r="M195" i="8"/>
  <c r="L195" i="8"/>
  <c r="O195" i="8"/>
  <c r="N195" i="8"/>
  <c r="L191" i="8"/>
  <c r="N191" i="8"/>
  <c r="O191" i="8"/>
  <c r="L187" i="8"/>
  <c r="N187" i="8"/>
  <c r="L183" i="8"/>
  <c r="O183" i="8"/>
  <c r="N183" i="8"/>
  <c r="M183" i="8"/>
  <c r="M179" i="8"/>
  <c r="L179" i="8"/>
  <c r="N179" i="8"/>
  <c r="L175" i="8"/>
  <c r="O175" i="8"/>
  <c r="O171" i="8"/>
  <c r="L171" i="8"/>
  <c r="N171" i="8"/>
  <c r="L167" i="8"/>
  <c r="O167" i="8"/>
  <c r="N167" i="8"/>
  <c r="M163" i="8"/>
  <c r="L163" i="8"/>
  <c r="O163" i="8"/>
  <c r="N163" i="8"/>
  <c r="L159" i="8"/>
  <c r="N159" i="8"/>
  <c r="O159" i="8"/>
  <c r="L155" i="8"/>
  <c r="O155" i="8"/>
  <c r="N155" i="8"/>
  <c r="M151" i="8"/>
  <c r="L151" i="8"/>
  <c r="N147" i="8"/>
  <c r="M147" i="8"/>
  <c r="L147" i="8"/>
  <c r="N143" i="8"/>
  <c r="L143" i="8"/>
  <c r="M139" i="8"/>
  <c r="L139" i="8"/>
  <c r="N139" i="8"/>
  <c r="O139" i="8"/>
  <c r="M135" i="8"/>
  <c r="L135" i="8"/>
  <c r="O135" i="8"/>
  <c r="O131" i="8"/>
  <c r="N131" i="8"/>
  <c r="M131" i="8"/>
  <c r="L131" i="8"/>
  <c r="O127" i="8"/>
  <c r="N127" i="8"/>
  <c r="L127" i="8"/>
  <c r="M123" i="8"/>
  <c r="L123" i="8"/>
  <c r="N123" i="8"/>
  <c r="O123" i="8"/>
  <c r="M119" i="8"/>
  <c r="L119" i="8"/>
  <c r="O119" i="8"/>
  <c r="O115" i="8"/>
  <c r="N115" i="8"/>
  <c r="M115" i="8"/>
  <c r="L115" i="8"/>
  <c r="O111" i="8"/>
  <c r="N111" i="8"/>
  <c r="L111" i="8"/>
  <c r="M111" i="8"/>
  <c r="N104" i="8"/>
  <c r="O104" i="8"/>
  <c r="N102" i="8"/>
  <c r="M102" i="8"/>
  <c r="L102" i="8"/>
  <c r="O98" i="8"/>
  <c r="N98" i="8"/>
  <c r="L98" i="8"/>
  <c r="M98" i="8"/>
  <c r="N95" i="8"/>
  <c r="M95" i="8"/>
  <c r="O95" i="8"/>
  <c r="L95" i="8"/>
  <c r="N91" i="8"/>
  <c r="O91" i="8"/>
  <c r="L87" i="8"/>
  <c r="O87" i="8"/>
  <c r="N87" i="8"/>
  <c r="M87" i="8"/>
  <c r="M82" i="8"/>
  <c r="L82" i="8"/>
  <c r="O82" i="8"/>
  <c r="N82" i="8"/>
  <c r="M78" i="8"/>
  <c r="L78" i="8"/>
  <c r="N78" i="8"/>
  <c r="L74" i="8"/>
  <c r="O74" i="8"/>
  <c r="N74" i="8"/>
  <c r="M74" i="8"/>
  <c r="L70" i="8"/>
  <c r="O70" i="8"/>
  <c r="N70" i="8"/>
  <c r="N66" i="8"/>
  <c r="M66" i="8"/>
  <c r="O66" i="8"/>
  <c r="L66" i="8"/>
  <c r="L62" i="8"/>
  <c r="O62" i="8"/>
  <c r="N62" i="8"/>
  <c r="M62" i="8"/>
  <c r="L58" i="8"/>
  <c r="N58" i="8"/>
  <c r="M58" i="8"/>
  <c r="L54" i="8"/>
  <c r="O54" i="8"/>
  <c r="M54" i="8"/>
  <c r="L50" i="8"/>
  <c r="O50" i="8"/>
  <c r="N50" i="8"/>
  <c r="M50" i="8"/>
  <c r="O46" i="8"/>
  <c r="N46" i="8"/>
  <c r="O42" i="8"/>
  <c r="N42" i="8"/>
  <c r="L42" i="8"/>
  <c r="O38" i="8"/>
  <c r="N38" i="8"/>
  <c r="M38" i="8"/>
  <c r="L38" i="8"/>
  <c r="O34" i="8"/>
  <c r="N34" i="8"/>
  <c r="M34" i="8"/>
  <c r="L34" i="8"/>
  <c r="N30" i="8"/>
  <c r="M30" i="8"/>
  <c r="L30" i="8"/>
  <c r="O30" i="8"/>
  <c r="M26" i="8"/>
  <c r="L26" i="8"/>
  <c r="O26" i="8"/>
  <c r="N26" i="8"/>
  <c r="L22" i="8"/>
  <c r="O22" i="8"/>
  <c r="N22" i="8"/>
  <c r="M22" i="8"/>
  <c r="O18" i="8"/>
  <c r="N18" i="8"/>
  <c r="M18" i="8"/>
  <c r="L18" i="8"/>
  <c r="L68" i="7"/>
  <c r="N68" i="7"/>
  <c r="L64" i="7"/>
  <c r="O64" i="7"/>
  <c r="N64" i="7"/>
  <c r="L60" i="7"/>
  <c r="O60" i="7"/>
  <c r="N60" i="7"/>
  <c r="O56" i="7"/>
  <c r="N56" i="7"/>
  <c r="L56" i="7"/>
  <c r="O52" i="7"/>
  <c r="N52" i="7"/>
  <c r="L52" i="7"/>
  <c r="L48" i="7"/>
  <c r="O48" i="7"/>
  <c r="O44" i="7"/>
  <c r="L44" i="7"/>
  <c r="N40" i="7"/>
  <c r="O40" i="7"/>
  <c r="L40" i="7"/>
  <c r="L36" i="7"/>
  <c r="N36" i="7"/>
  <c r="O36" i="7"/>
  <c r="N32" i="7"/>
  <c r="L32" i="7"/>
  <c r="N28" i="7"/>
  <c r="O28" i="7"/>
  <c r="L28" i="7"/>
  <c r="L24" i="7"/>
  <c r="O24" i="7"/>
  <c r="N24" i="7"/>
  <c r="L20" i="7"/>
  <c r="O20" i="7"/>
  <c r="N20" i="7"/>
  <c r="L16" i="7"/>
  <c r="N16" i="7"/>
  <c r="O16" i="7"/>
  <c r="M26" i="6"/>
  <c r="L26" i="6"/>
  <c r="O26" i="6"/>
  <c r="N26" i="6"/>
  <c r="M22" i="6"/>
  <c r="L22" i="6"/>
  <c r="O22" i="6"/>
  <c r="N22" i="6"/>
  <c r="M18" i="6"/>
  <c r="L18" i="6"/>
  <c r="O18" i="6"/>
  <c r="N18" i="6"/>
  <c r="M24" i="7"/>
  <c r="M20" i="9"/>
  <c r="M24" i="9"/>
  <c r="M18" i="10"/>
  <c r="M22" i="10"/>
  <c r="M26" i="10"/>
  <c r="M34" i="10"/>
  <c r="M42" i="10"/>
  <c r="M50" i="10"/>
  <c r="M58" i="10"/>
  <c r="M66" i="10"/>
  <c r="M64" i="7"/>
  <c r="M16" i="7"/>
  <c r="M20" i="7"/>
  <c r="M32" i="7"/>
  <c r="M36" i="7"/>
  <c r="M60" i="7"/>
  <c r="M28" i="7"/>
  <c r="M48" i="7"/>
  <c r="M52" i="7"/>
  <c r="K14" i="6"/>
  <c r="M14" i="6"/>
  <c r="M40" i="7"/>
  <c r="M68" i="7"/>
  <c r="M44" i="7"/>
  <c r="M56" i="7"/>
  <c r="L48" i="5"/>
  <c r="I17" i="2" s="1"/>
  <c r="P18" i="5"/>
  <c r="P25" i="5"/>
  <c r="P34" i="5"/>
  <c r="P38" i="5"/>
  <c r="P41" i="5"/>
  <c r="O14" i="7"/>
  <c r="M15" i="5"/>
  <c r="M19" i="5"/>
  <c r="P19" i="5" s="1"/>
  <c r="M23" i="5"/>
  <c r="M27" i="5"/>
  <c r="P27" i="5" s="1"/>
  <c r="M31" i="5"/>
  <c r="M35" i="5"/>
  <c r="P35" i="5" s="1"/>
  <c r="M39" i="5"/>
  <c r="P39" i="5" s="1"/>
  <c r="M43" i="5"/>
  <c r="P43" i="5" s="1"/>
  <c r="M47" i="5"/>
  <c r="K18" i="10"/>
  <c r="K22" i="10"/>
  <c r="K26" i="10"/>
  <c r="K34" i="10"/>
  <c r="K42" i="10"/>
  <c r="K50" i="10"/>
  <c r="K58" i="10"/>
  <c r="K66" i="10"/>
  <c r="M16" i="9"/>
  <c r="K16" i="9"/>
  <c r="M27" i="9"/>
  <c r="M23" i="9"/>
  <c r="K24" i="9"/>
  <c r="M48" i="8"/>
  <c r="K48" i="8"/>
  <c r="M56" i="8"/>
  <c r="K56" i="8"/>
  <c r="K63" i="8"/>
  <c r="M63" i="8"/>
  <c r="K184" i="8"/>
  <c r="M184" i="8"/>
  <c r="K42" i="7"/>
  <c r="M42" i="7"/>
  <c r="M51" i="7"/>
  <c r="K51" i="7"/>
  <c r="M212" i="8"/>
  <c r="K212" i="8"/>
  <c r="M244" i="8"/>
  <c r="K244" i="8"/>
  <c r="K75" i="8"/>
  <c r="M75" i="8"/>
  <c r="K108" i="8"/>
  <c r="M108" i="8"/>
  <c r="M189" i="8"/>
  <c r="K189" i="8"/>
  <c r="M209" i="8"/>
  <c r="K209" i="8"/>
  <c r="M221" i="8"/>
  <c r="P221" i="8" s="1"/>
  <c r="K221" i="8"/>
  <c r="M241" i="8"/>
  <c r="K241" i="8"/>
  <c r="K22" i="7"/>
  <c r="M22" i="7"/>
  <c r="K58" i="7"/>
  <c r="M58" i="7"/>
  <c r="M59" i="7"/>
  <c r="K59" i="7"/>
  <c r="K62" i="7"/>
  <c r="M62" i="7"/>
  <c r="M20" i="8"/>
  <c r="K20" i="8"/>
  <c r="M28" i="8"/>
  <c r="K28" i="8"/>
  <c r="M36" i="8"/>
  <c r="K36" i="8"/>
  <c r="K43" i="8"/>
  <c r="M43" i="8"/>
  <c r="M80" i="8"/>
  <c r="K80" i="8"/>
  <c r="M85" i="8"/>
  <c r="K85" i="8"/>
  <c r="M100" i="8"/>
  <c r="P100" i="8" s="1"/>
  <c r="K100" i="8"/>
  <c r="M113" i="8"/>
  <c r="K113" i="8"/>
  <c r="K124" i="8"/>
  <c r="M124" i="8"/>
  <c r="K132" i="8"/>
  <c r="M132" i="8"/>
  <c r="K140" i="8"/>
  <c r="M140" i="8"/>
  <c r="K148" i="8"/>
  <c r="M148" i="8"/>
  <c r="M173" i="8"/>
  <c r="P173" i="8" s="1"/>
  <c r="K173" i="8"/>
  <c r="K203" i="8"/>
  <c r="M203" i="8"/>
  <c r="K175" i="8"/>
  <c r="M175" i="8"/>
  <c r="K187" i="8"/>
  <c r="M187" i="8"/>
  <c r="K191" i="8"/>
  <c r="M191" i="8"/>
  <c r="K223" i="8"/>
  <c r="M223" i="8"/>
  <c r="K44" i="8"/>
  <c r="K64" i="8"/>
  <c r="K76" i="8"/>
  <c r="K96" i="8"/>
  <c r="K109" i="8"/>
  <c r="K125" i="8"/>
  <c r="K133" i="8"/>
  <c r="K141" i="8"/>
  <c r="K149" i="8"/>
  <c r="K157" i="8"/>
  <c r="K159" i="8"/>
  <c r="M159" i="8"/>
  <c r="K171" i="8"/>
  <c r="M171" i="8"/>
  <c r="M177" i="8"/>
  <c r="K177" i="8"/>
  <c r="M193" i="8"/>
  <c r="K193" i="8"/>
  <c r="K219" i="8"/>
  <c r="M219" i="8"/>
  <c r="M225" i="8"/>
  <c r="K225" i="8"/>
  <c r="K251" i="8"/>
  <c r="M251" i="8"/>
  <c r="K253" i="8"/>
  <c r="K255" i="8"/>
  <c r="M255" i="8"/>
  <c r="K19" i="7"/>
  <c r="K39" i="7"/>
  <c r="M15" i="8"/>
  <c r="M23" i="8"/>
  <c r="M31" i="8"/>
  <c r="M51" i="8"/>
  <c r="M71" i="8"/>
  <c r="M92" i="8"/>
  <c r="M105" i="8"/>
  <c r="M120" i="8"/>
  <c r="K155" i="8"/>
  <c r="M155" i="8"/>
  <c r="M161" i="8"/>
  <c r="K161" i="8"/>
  <c r="M168" i="8"/>
  <c r="K207" i="8"/>
  <c r="M207" i="8"/>
  <c r="M216" i="8"/>
  <c r="K239" i="8"/>
  <c r="M239" i="8"/>
  <c r="M248" i="8"/>
  <c r="M257" i="8"/>
  <c r="K257" i="8"/>
  <c r="K46" i="7"/>
  <c r="M46" i="7"/>
  <c r="P46" i="7" s="1"/>
  <c r="K197" i="8"/>
  <c r="K213" i="8"/>
  <c r="K229" i="8"/>
  <c r="K245" i="8"/>
  <c r="K14" i="7"/>
  <c r="M14" i="7"/>
  <c r="M15" i="7"/>
  <c r="K15" i="7"/>
  <c r="K26" i="7"/>
  <c r="M26" i="7"/>
  <c r="M27" i="7"/>
  <c r="K27" i="7"/>
  <c r="K47" i="7"/>
  <c r="K63" i="7"/>
  <c r="M15" i="6"/>
  <c r="K15" i="6"/>
  <c r="M19" i="6"/>
  <c r="K19" i="6"/>
  <c r="M23" i="6"/>
  <c r="K23" i="6"/>
  <c r="M27" i="6"/>
  <c r="K27" i="6"/>
  <c r="N41" i="4"/>
  <c r="G16" i="2" s="1"/>
  <c r="K19" i="4"/>
  <c r="K20" i="4"/>
  <c r="K24" i="4"/>
  <c r="K27" i="4"/>
  <c r="K15" i="4"/>
  <c r="K31" i="4"/>
  <c r="K34" i="4"/>
  <c r="K38" i="4"/>
  <c r="L41" i="4"/>
  <c r="I16" i="2" s="1"/>
  <c r="P21" i="5" l="1"/>
  <c r="P45" i="5"/>
  <c r="P43" i="7"/>
  <c r="P26" i="9"/>
  <c r="P27" i="6"/>
  <c r="P18" i="7"/>
  <c r="P29" i="5"/>
  <c r="P14" i="6"/>
  <c r="K235" i="8"/>
  <c r="M25" i="10"/>
  <c r="P25" i="10" s="1"/>
  <c r="P59" i="7"/>
  <c r="P23" i="6"/>
  <c r="P58" i="7"/>
  <c r="P35" i="7"/>
  <c r="P30" i="5"/>
  <c r="M46" i="10"/>
  <c r="P46" i="10" s="1"/>
  <c r="P32" i="10"/>
  <c r="P23" i="7"/>
  <c r="P17" i="5"/>
  <c r="P19" i="4"/>
  <c r="P54" i="7"/>
  <c r="P23" i="5"/>
  <c r="P38" i="7"/>
  <c r="M62" i="10"/>
  <c r="P62" i="10" s="1"/>
  <c r="P63" i="7"/>
  <c r="P37" i="5"/>
  <c r="P66" i="7"/>
  <c r="P18" i="9"/>
  <c r="P19" i="6"/>
  <c r="P47" i="7"/>
  <c r="P20" i="4"/>
  <c r="M30" i="10"/>
  <c r="P30" i="10" s="1"/>
  <c r="M46" i="8"/>
  <c r="K54" i="10"/>
  <c r="P27" i="4"/>
  <c r="P27" i="7"/>
  <c r="P15" i="7"/>
  <c r="P51" i="7"/>
  <c r="P23" i="9"/>
  <c r="M38" i="10"/>
  <c r="P38" i="10" s="1"/>
  <c r="P56" i="10"/>
  <c r="P25" i="4"/>
  <c r="P38" i="4"/>
  <c r="P24" i="4"/>
  <c r="P62" i="7"/>
  <c r="P15" i="6"/>
  <c r="P26" i="7"/>
  <c r="P22" i="7"/>
  <c r="P42" i="7"/>
  <c r="P27" i="9"/>
  <c r="P47" i="5"/>
  <c r="P31" i="5"/>
  <c r="P15" i="5"/>
  <c r="P50" i="7"/>
  <c r="P34" i="7"/>
  <c r="P36" i="4"/>
  <c r="M215" i="8"/>
  <c r="P215" i="8" s="1"/>
  <c r="P153" i="8"/>
  <c r="P189" i="8"/>
  <c r="P48" i="8"/>
  <c r="M91" i="8"/>
  <c r="P91" i="8" s="1"/>
  <c r="P24" i="8"/>
  <c r="P145" i="8"/>
  <c r="P257" i="8"/>
  <c r="P193" i="8"/>
  <c r="P161" i="8"/>
  <c r="P201" i="8"/>
  <c r="K104" i="8"/>
  <c r="P28" i="8"/>
  <c r="P209" i="8"/>
  <c r="P23" i="8"/>
  <c r="P177" i="8"/>
  <c r="P237" i="8"/>
  <c r="P185" i="8"/>
  <c r="P205" i="8"/>
  <c r="P148" i="8"/>
  <c r="P132" i="8"/>
  <c r="P43" i="8"/>
  <c r="P49" i="8"/>
  <c r="P126" i="8"/>
  <c r="P258" i="8"/>
  <c r="P197" i="8"/>
  <c r="P106" i="8"/>
  <c r="P157" i="8"/>
  <c r="P64" i="8"/>
  <c r="P68" i="8"/>
  <c r="P72" i="8"/>
  <c r="P133" i="8"/>
  <c r="P229" i="8"/>
  <c r="P149" i="8"/>
  <c r="P245" i="8"/>
  <c r="P36" i="8"/>
  <c r="P20" i="8"/>
  <c r="P184" i="8"/>
  <c r="P15" i="8"/>
  <c r="P196" i="8"/>
  <c r="P218" i="8"/>
  <c r="P141" i="8"/>
  <c r="P76" i="8"/>
  <c r="P44" i="8"/>
  <c r="P253" i="8"/>
  <c r="P109" i="8"/>
  <c r="P125" i="8"/>
  <c r="P80" i="8"/>
  <c r="P96" i="8"/>
  <c r="P85" i="8"/>
  <c r="P108" i="8"/>
  <c r="P93" i="8"/>
  <c r="P56" i="8"/>
  <c r="P165" i="8"/>
  <c r="P113" i="8"/>
  <c r="P241" i="8"/>
  <c r="P244" i="8"/>
  <c r="P51" i="8"/>
  <c r="P225" i="8"/>
  <c r="P140" i="8"/>
  <c r="P124" i="8"/>
  <c r="P75" i="8"/>
  <c r="P63" i="8"/>
  <c r="P117" i="8"/>
  <c r="P212" i="8"/>
  <c r="P181" i="8"/>
  <c r="P34" i="4"/>
  <c r="P31" i="4"/>
  <c r="P28" i="4"/>
  <c r="P32" i="4"/>
  <c r="P26" i="4"/>
  <c r="P40" i="4"/>
  <c r="P16" i="4"/>
  <c r="P30" i="7"/>
  <c r="P57" i="8"/>
  <c r="P210" i="8"/>
  <c r="P213" i="8"/>
  <c r="P15" i="9"/>
  <c r="O31" i="8"/>
  <c r="P31" i="8" s="1"/>
  <c r="O176" i="8"/>
  <c r="P176" i="8" s="1"/>
  <c r="O79" i="8"/>
  <c r="P79" i="8" s="1"/>
  <c r="P16" i="9"/>
  <c r="O147" i="8"/>
  <c r="P147" i="8" s="1"/>
  <c r="K233" i="8"/>
  <c r="K61" i="7"/>
  <c r="O61" i="7"/>
  <c r="P61" i="7" s="1"/>
  <c r="K156" i="8"/>
  <c r="O156" i="8"/>
  <c r="P156" i="8" s="1"/>
  <c r="K73" i="8"/>
  <c r="O73" i="8"/>
  <c r="P73" i="8" s="1"/>
  <c r="K77" i="8"/>
  <c r="O77" i="8"/>
  <c r="P77" i="8" s="1"/>
  <c r="P22" i="4"/>
  <c r="P59" i="10"/>
  <c r="P43" i="10"/>
  <c r="K198" i="8"/>
  <c r="O198" i="8"/>
  <c r="P198" i="8" s="1"/>
  <c r="K170" i="8"/>
  <c r="O170" i="8"/>
  <c r="P170" i="8" s="1"/>
  <c r="K31" i="7"/>
  <c r="O31" i="7"/>
  <c r="P31" i="7" s="1"/>
  <c r="K86" i="8"/>
  <c r="O86" i="8"/>
  <c r="P86" i="8" s="1"/>
  <c r="K194" i="8"/>
  <c r="O194" i="8"/>
  <c r="P194" i="8" s="1"/>
  <c r="K226" i="8"/>
  <c r="O226" i="8"/>
  <c r="P226" i="8" s="1"/>
  <c r="O21" i="10"/>
  <c r="M21" i="10"/>
  <c r="P160" i="8"/>
  <c r="P51" i="10"/>
  <c r="P21" i="6"/>
  <c r="P25" i="6"/>
  <c r="P250" i="8"/>
  <c r="P39" i="7"/>
  <c r="K68" i="7"/>
  <c r="O68" i="7"/>
  <c r="P68" i="7" s="1"/>
  <c r="K58" i="8"/>
  <c r="O58" i="8"/>
  <c r="P58" i="8" s="1"/>
  <c r="K247" i="8"/>
  <c r="O247" i="8"/>
  <c r="P247" i="8" s="1"/>
  <c r="P246" i="8"/>
  <c r="P101" i="8"/>
  <c r="P175" i="8"/>
  <c r="P24" i="6"/>
  <c r="P60" i="8"/>
  <c r="K71" i="8"/>
  <c r="O71" i="8"/>
  <c r="P71" i="8" s="1"/>
  <c r="K47" i="8"/>
  <c r="O47" i="8"/>
  <c r="P47" i="8" s="1"/>
  <c r="K164" i="8"/>
  <c r="O164" i="8"/>
  <c r="P164" i="8" s="1"/>
  <c r="K35" i="8"/>
  <c r="O35" i="8"/>
  <c r="P35" i="8" s="1"/>
  <c r="P138" i="8"/>
  <c r="O21" i="4"/>
  <c r="P21" i="4" s="1"/>
  <c r="K21" i="4"/>
  <c r="K107" i="8"/>
  <c r="O107" i="8"/>
  <c r="P107" i="8" s="1"/>
  <c r="O20" i="10"/>
  <c r="P20" i="10" s="1"/>
  <c r="K20" i="10"/>
  <c r="O14" i="8"/>
  <c r="P14" i="8" s="1"/>
  <c r="P154" i="8"/>
  <c r="P158" i="8"/>
  <c r="M17" i="10"/>
  <c r="P27" i="8"/>
  <c r="P116" i="8"/>
  <c r="P146" i="8"/>
  <c r="P81" i="8"/>
  <c r="P19" i="7"/>
  <c r="K151" i="8"/>
  <c r="O151" i="8"/>
  <c r="P151" i="8" s="1"/>
  <c r="O137" i="8"/>
  <c r="P137" i="8" s="1"/>
  <c r="K137" i="8"/>
  <c r="K102" i="8"/>
  <c r="O102" i="8"/>
  <c r="P102" i="8" s="1"/>
  <c r="K179" i="8"/>
  <c r="O179" i="8"/>
  <c r="P179" i="8" s="1"/>
  <c r="K143" i="8"/>
  <c r="O143" i="8"/>
  <c r="P143" i="8" s="1"/>
  <c r="K78" i="8"/>
  <c r="O78" i="8"/>
  <c r="P78" i="8" s="1"/>
  <c r="P142" i="8"/>
  <c r="P228" i="8"/>
  <c r="P162" i="8"/>
  <c r="P29" i="8"/>
  <c r="P178" i="8"/>
  <c r="P90" i="8"/>
  <c r="P61" i="8"/>
  <c r="P204" i="8"/>
  <c r="P63" i="10"/>
  <c r="P47" i="10"/>
  <c r="K172" i="8"/>
  <c r="O172" i="8"/>
  <c r="P172" i="8" s="1"/>
  <c r="K39" i="8"/>
  <c r="O39" i="8"/>
  <c r="P39" i="8" s="1"/>
  <c r="K55" i="7"/>
  <c r="O55" i="7"/>
  <c r="P55" i="7" s="1"/>
  <c r="K25" i="8"/>
  <c r="O25" i="8"/>
  <c r="P25" i="8" s="1"/>
  <c r="K122" i="8"/>
  <c r="O122" i="8"/>
  <c r="P122" i="8" s="1"/>
  <c r="K206" i="8"/>
  <c r="O206" i="8"/>
  <c r="P206" i="8" s="1"/>
  <c r="K254" i="8"/>
  <c r="O254" i="8"/>
  <c r="P254" i="8" s="1"/>
  <c r="K130" i="8"/>
  <c r="O130" i="8"/>
  <c r="P130" i="8" s="1"/>
  <c r="K17" i="8"/>
  <c r="O17" i="8"/>
  <c r="P17" i="8" s="1"/>
  <c r="K214" i="8"/>
  <c r="O214" i="8"/>
  <c r="P214" i="8" s="1"/>
  <c r="K174" i="8"/>
  <c r="O174" i="8"/>
  <c r="P174" i="8" s="1"/>
  <c r="P134" i="8"/>
  <c r="P97" i="8"/>
  <c r="P33" i="8"/>
  <c r="P159" i="8"/>
  <c r="P235" i="8"/>
  <c r="P239" i="8"/>
  <c r="O120" i="8"/>
  <c r="P120" i="8" s="1"/>
  <c r="P195" i="8"/>
  <c r="K45" i="7"/>
  <c r="O45" i="7"/>
  <c r="P45" i="7" s="1"/>
  <c r="K168" i="8"/>
  <c r="O168" i="8"/>
  <c r="P168" i="8" s="1"/>
  <c r="P187" i="8"/>
  <c r="P255" i="8"/>
  <c r="P219" i="8"/>
  <c r="P203" i="8"/>
  <c r="O16" i="6"/>
  <c r="P16" i="6" s="1"/>
  <c r="P41" i="8"/>
  <c r="N28" i="6"/>
  <c r="G18" i="2" s="1"/>
  <c r="P233" i="8"/>
  <c r="P136" i="8"/>
  <c r="O105" i="8"/>
  <c r="P105" i="8" s="1"/>
  <c r="O188" i="8"/>
  <c r="P188" i="8" s="1"/>
  <c r="O220" i="8"/>
  <c r="P220" i="8" s="1"/>
  <c r="P45" i="8"/>
  <c r="K57" i="7"/>
  <c r="O57" i="7"/>
  <c r="P57" i="7" s="1"/>
  <c r="K248" i="8"/>
  <c r="O248" i="8"/>
  <c r="P248" i="8" s="1"/>
  <c r="K200" i="8"/>
  <c r="O200" i="8"/>
  <c r="P200" i="8" s="1"/>
  <c r="K88" i="8"/>
  <c r="O88" i="8"/>
  <c r="P88" i="8" s="1"/>
  <c r="K99" i="8"/>
  <c r="O99" i="8"/>
  <c r="P99" i="8" s="1"/>
  <c r="K83" i="8"/>
  <c r="O83" i="8"/>
  <c r="P83" i="8" s="1"/>
  <c r="K216" i="8"/>
  <c r="O216" i="8"/>
  <c r="P216" i="8" s="1"/>
  <c r="K180" i="8"/>
  <c r="O180" i="8"/>
  <c r="P180" i="8" s="1"/>
  <c r="P48" i="7"/>
  <c r="O92" i="8"/>
  <c r="P92" i="8" s="1"/>
  <c r="O128" i="8"/>
  <c r="P128" i="8" s="1"/>
  <c r="O236" i="8"/>
  <c r="P236" i="8" s="1"/>
  <c r="O28" i="10"/>
  <c r="P28" i="10" s="1"/>
  <c r="P112" i="8"/>
  <c r="P67" i="8"/>
  <c r="O37" i="10"/>
  <c r="P37" i="10" s="1"/>
  <c r="O53" i="10"/>
  <c r="P53" i="10" s="1"/>
  <c r="O152" i="8"/>
  <c r="P152" i="8" s="1"/>
  <c r="P252" i="8"/>
  <c r="O59" i="8"/>
  <c r="P59" i="8" s="1"/>
  <c r="O190" i="8"/>
  <c r="P190" i="8" s="1"/>
  <c r="O49" i="10"/>
  <c r="P49" i="10" s="1"/>
  <c r="K45" i="10"/>
  <c r="L28" i="6"/>
  <c r="I18" i="2" s="1"/>
  <c r="P20" i="9"/>
  <c r="P17" i="9"/>
  <c r="P37" i="8"/>
  <c r="K65" i="7"/>
  <c r="O65" i="7"/>
  <c r="P65" i="7" s="1"/>
  <c r="K103" i="8"/>
  <c r="O103" i="8"/>
  <c r="P103" i="8" s="1"/>
  <c r="P16" i="10"/>
  <c r="P44" i="7"/>
  <c r="P131" i="8"/>
  <c r="P25" i="9"/>
  <c r="P29" i="10"/>
  <c r="P61" i="10"/>
  <c r="K211" i="8"/>
  <c r="O211" i="8"/>
  <c r="P211" i="8" s="1"/>
  <c r="O227" i="8"/>
  <c r="P227" i="8" s="1"/>
  <c r="K29" i="10"/>
  <c r="O57" i="10"/>
  <c r="P57" i="10" s="1"/>
  <c r="K61" i="10"/>
  <c r="P53" i="7"/>
  <c r="P33" i="7"/>
  <c r="P34" i="8"/>
  <c r="P234" i="8"/>
  <c r="P37" i="7"/>
  <c r="P31" i="10"/>
  <c r="P15" i="10"/>
  <c r="K114" i="8"/>
  <c r="O114" i="8"/>
  <c r="P114" i="8" s="1"/>
  <c r="K65" i="10"/>
  <c r="O65" i="10"/>
  <c r="P65" i="10" s="1"/>
  <c r="P26" i="6"/>
  <c r="P32" i="7"/>
  <c r="O16" i="8"/>
  <c r="P16" i="8" s="1"/>
  <c r="K16" i="8"/>
  <c r="K242" i="8"/>
  <c r="O242" i="8"/>
  <c r="P242" i="8" s="1"/>
  <c r="K118" i="8"/>
  <c r="O118" i="8"/>
  <c r="P118" i="8" s="1"/>
  <c r="K199" i="8"/>
  <c r="O199" i="8"/>
  <c r="P199" i="8" s="1"/>
  <c r="K150" i="8"/>
  <c r="O150" i="8"/>
  <c r="P150" i="8" s="1"/>
  <c r="K33" i="10"/>
  <c r="O33" i="10"/>
  <c r="P33" i="10" s="1"/>
  <c r="O67" i="7"/>
  <c r="P67" i="7" s="1"/>
  <c r="K36" i="10"/>
  <c r="P24" i="9"/>
  <c r="P54" i="8"/>
  <c r="P53" i="8"/>
  <c r="P224" i="8"/>
  <c r="O202" i="8"/>
  <c r="P202" i="8" s="1"/>
  <c r="K166" i="8"/>
  <c r="O166" i="8"/>
  <c r="P166" i="8" s="1"/>
  <c r="K110" i="8"/>
  <c r="O110" i="8"/>
  <c r="P110" i="8" s="1"/>
  <c r="P19" i="9"/>
  <c r="O65" i="8"/>
  <c r="P65" i="8" s="1"/>
  <c r="O230" i="8"/>
  <c r="P230" i="8" s="1"/>
  <c r="P19" i="10"/>
  <c r="P35" i="10"/>
  <c r="O238" i="8"/>
  <c r="P238" i="8" s="1"/>
  <c r="K186" i="8"/>
  <c r="O186" i="8"/>
  <c r="P186" i="8" s="1"/>
  <c r="K182" i="8"/>
  <c r="O182" i="8"/>
  <c r="P182" i="8" s="1"/>
  <c r="O94" i="8"/>
  <c r="P94" i="8" s="1"/>
  <c r="K41" i="10"/>
  <c r="O41" i="10"/>
  <c r="P41" i="10" s="1"/>
  <c r="K69" i="8"/>
  <c r="O69" i="8"/>
  <c r="P69" i="8" s="1"/>
  <c r="K34" i="5"/>
  <c r="K31" i="5"/>
  <c r="K25" i="4"/>
  <c r="P19" i="8"/>
  <c r="P55" i="8"/>
  <c r="K23" i="4"/>
  <c r="K37" i="4"/>
  <c r="P144" i="8"/>
  <c r="K26" i="5"/>
  <c r="K23" i="5"/>
  <c r="P24" i="7"/>
  <c r="P18" i="6"/>
  <c r="N69" i="7"/>
  <c r="G19" i="2" s="1"/>
  <c r="L69" i="7"/>
  <c r="I19" i="2" s="1"/>
  <c r="N283" i="8"/>
  <c r="G20" i="2" s="1"/>
  <c r="P46" i="8"/>
  <c r="P123" i="8"/>
  <c r="P163" i="8"/>
  <c r="L28" i="9"/>
  <c r="I21" i="2" s="1"/>
  <c r="P17" i="7"/>
  <c r="P21" i="7"/>
  <c r="P256" i="8"/>
  <c r="P55" i="10"/>
  <c r="P39" i="10"/>
  <c r="P23" i="10"/>
  <c r="K54" i="7"/>
  <c r="K153" i="8"/>
  <c r="P58" i="10"/>
  <c r="L71" i="10"/>
  <c r="I22" i="2" s="1"/>
  <c r="P14" i="9"/>
  <c r="P192" i="8"/>
  <c r="P208" i="8"/>
  <c r="P20" i="6"/>
  <c r="P222" i="8"/>
  <c r="K18" i="9"/>
  <c r="P169" i="8"/>
  <c r="K38" i="7"/>
  <c r="P41" i="7"/>
  <c r="P45" i="10"/>
  <c r="K66" i="7"/>
  <c r="K46" i="5"/>
  <c r="K43" i="5"/>
  <c r="P207" i="8"/>
  <c r="P171" i="8"/>
  <c r="P191" i="8"/>
  <c r="P66" i="10"/>
  <c r="P50" i="10"/>
  <c r="P98" i="8"/>
  <c r="P17" i="6"/>
  <c r="O89" i="8"/>
  <c r="P89" i="8" s="1"/>
  <c r="K89" i="8"/>
  <c r="K217" i="8"/>
  <c r="O217" i="8"/>
  <c r="P217" i="8" s="1"/>
  <c r="K84" i="8"/>
  <c r="O84" i="8"/>
  <c r="P84" i="8" s="1"/>
  <c r="K52" i="8"/>
  <c r="O52" i="8"/>
  <c r="P52" i="8" s="1"/>
  <c r="K40" i="8"/>
  <c r="O40" i="8"/>
  <c r="P40" i="8" s="1"/>
  <c r="K144" i="8"/>
  <c r="K52" i="10"/>
  <c r="O52" i="10"/>
  <c r="P52" i="10" s="1"/>
  <c r="K22" i="5"/>
  <c r="K19" i="5"/>
  <c r="K18" i="4"/>
  <c r="K17" i="4"/>
  <c r="K30" i="4"/>
  <c r="K42" i="5"/>
  <c r="K39" i="5"/>
  <c r="K29" i="4"/>
  <c r="K40" i="4"/>
  <c r="P155" i="8"/>
  <c r="P251" i="8"/>
  <c r="P232" i="8"/>
  <c r="O21" i="8"/>
  <c r="K72" i="8"/>
  <c r="K30" i="7"/>
  <c r="K60" i="8"/>
  <c r="K38" i="5"/>
  <c r="K35" i="5"/>
  <c r="K33" i="4"/>
  <c r="K47" i="5"/>
  <c r="K18" i="5"/>
  <c r="K15" i="5"/>
  <c r="K32" i="4"/>
  <c r="K30" i="5"/>
  <c r="K27" i="5"/>
  <c r="N28" i="9"/>
  <c r="G21" i="2" s="1"/>
  <c r="P223" i="8"/>
  <c r="P36" i="7"/>
  <c r="P24" i="10"/>
  <c r="O129" i="8"/>
  <c r="P129" i="8" s="1"/>
  <c r="K129" i="8"/>
  <c r="K121" i="8"/>
  <c r="O121" i="8"/>
  <c r="P121" i="8" s="1"/>
  <c r="K32" i="8"/>
  <c r="O32" i="8"/>
  <c r="P32" i="8" s="1"/>
  <c r="K26" i="9"/>
  <c r="O249" i="8"/>
  <c r="P249" i="8" s="1"/>
  <c r="K249" i="8"/>
  <c r="K60" i="10"/>
  <c r="O60" i="10"/>
  <c r="P60" i="10" s="1"/>
  <c r="K44" i="10"/>
  <c r="O44" i="10"/>
  <c r="K39" i="4"/>
  <c r="O39" i="4"/>
  <c r="P39" i="4" s="1"/>
  <c r="K36" i="4"/>
  <c r="K26" i="4"/>
  <c r="K22" i="4"/>
  <c r="O35" i="4"/>
  <c r="K35" i="4"/>
  <c r="P21" i="9"/>
  <c r="P42" i="8"/>
  <c r="K14" i="5"/>
  <c r="P62" i="8"/>
  <c r="P139" i="8"/>
  <c r="P167" i="8"/>
  <c r="P183" i="8"/>
  <c r="P231" i="8"/>
  <c r="N71" i="10"/>
  <c r="G22" i="2" s="1"/>
  <c r="P29" i="7"/>
  <c r="P27" i="10"/>
  <c r="L283" i="8"/>
  <c r="I20" i="2" s="1"/>
  <c r="P243" i="8"/>
  <c r="P54" i="10"/>
  <c r="P25" i="7"/>
  <c r="P240" i="8"/>
  <c r="P49" i="7"/>
  <c r="P16" i="7"/>
  <c r="P104" i="8"/>
  <c r="P56" i="7"/>
  <c r="P22" i="10"/>
  <c r="P127" i="8"/>
  <c r="P135" i="8"/>
  <c r="P34" i="10"/>
  <c r="P18" i="10"/>
  <c r="P40" i="7"/>
  <c r="P60" i="7"/>
  <c r="P20" i="7"/>
  <c r="P42" i="10"/>
  <c r="P26" i="10"/>
  <c r="P74" i="8"/>
  <c r="P95" i="8"/>
  <c r="P18" i="8"/>
  <c r="P22" i="8"/>
  <c r="P111" i="8"/>
  <c r="P52" i="7"/>
  <c r="P50" i="8"/>
  <c r="P115" i="8"/>
  <c r="P64" i="7"/>
  <c r="P26" i="8"/>
  <c r="P66" i="8"/>
  <c r="P119" i="8"/>
  <c r="P22" i="6"/>
  <c r="P28" i="7"/>
  <c r="P38" i="8"/>
  <c r="P70" i="8"/>
  <c r="P30" i="8"/>
  <c r="P82" i="8"/>
  <c r="P87" i="8"/>
  <c r="M69" i="7"/>
  <c r="F19" i="2" s="1"/>
  <c r="P14" i="7"/>
  <c r="M28" i="9"/>
  <c r="F21" i="2" s="1"/>
  <c r="M28" i="6"/>
  <c r="F18" i="2" s="1"/>
  <c r="M48" i="5"/>
  <c r="F17" i="2" s="1"/>
  <c r="M41" i="4"/>
  <c r="F16" i="2" s="1"/>
  <c r="M71" i="10" l="1"/>
  <c r="F22" i="2" s="1"/>
  <c r="M283" i="8"/>
  <c r="F20" i="2" s="1"/>
  <c r="P21" i="10"/>
  <c r="K21" i="10"/>
  <c r="K14" i="8"/>
  <c r="O17" i="10"/>
  <c r="P17" i="10" s="1"/>
  <c r="K17" i="10"/>
  <c r="K53" i="10"/>
  <c r="K37" i="10"/>
  <c r="O69" i="7"/>
  <c r="H19" i="2" s="1"/>
  <c r="P35" i="4"/>
  <c r="P41" i="4" s="1"/>
  <c r="E16" i="2" s="1"/>
  <c r="O41" i="4"/>
  <c r="H16" i="2" s="1"/>
  <c r="P44" i="10"/>
  <c r="O283" i="8"/>
  <c r="H20" i="2" s="1"/>
  <c r="P21" i="8"/>
  <c r="P283" i="8" s="1"/>
  <c r="N9" i="8" s="1"/>
  <c r="O28" i="6"/>
  <c r="H18" i="2" s="1"/>
  <c r="O48" i="5"/>
  <c r="H17" i="2" s="1"/>
  <c r="P48" i="5"/>
  <c r="E17" i="2" s="1"/>
  <c r="P69" i="7"/>
  <c r="E19" i="2" s="1"/>
  <c r="P28" i="6"/>
  <c r="N9" i="6" s="1"/>
  <c r="P71" i="10" l="1"/>
  <c r="E22" i="2" s="1"/>
  <c r="O71" i="10"/>
  <c r="H22" i="2" s="1"/>
  <c r="B16" i="2"/>
  <c r="D1" i="4"/>
  <c r="B17" i="2"/>
  <c r="D1" i="5"/>
  <c r="B22" i="2"/>
  <c r="D1" i="10"/>
  <c r="B19" i="2"/>
  <c r="D1" i="7"/>
  <c r="N9" i="4"/>
  <c r="O28" i="9"/>
  <c r="H21" i="2" s="1"/>
  <c r="P28" i="9"/>
  <c r="N9" i="9" s="1"/>
  <c r="E18" i="2"/>
  <c r="N9" i="5"/>
  <c r="N9" i="7"/>
  <c r="E20" i="2"/>
  <c r="N9" i="10" l="1"/>
  <c r="B18" i="2"/>
  <c r="D1" i="6"/>
  <c r="B20" i="2"/>
  <c r="D1" i="8"/>
  <c r="E21" i="2"/>
  <c r="B21" i="2" l="1"/>
  <c r="D1" i="9"/>
  <c r="H14" i="3"/>
  <c r="N67" i="3"/>
  <c r="L67" i="3"/>
  <c r="H67" i="3"/>
  <c r="N66" i="3"/>
  <c r="L66" i="3"/>
  <c r="H66" i="3"/>
  <c r="N65" i="3"/>
  <c r="L65" i="3"/>
  <c r="H65" i="3"/>
  <c r="N64" i="3"/>
  <c r="L64" i="3"/>
  <c r="H64" i="3"/>
  <c r="N63" i="3"/>
  <c r="L63" i="3"/>
  <c r="H63" i="3"/>
  <c r="N62" i="3"/>
  <c r="L62" i="3"/>
  <c r="H62" i="3"/>
  <c r="N61" i="3"/>
  <c r="L61" i="3"/>
  <c r="H61" i="3"/>
  <c r="N60" i="3"/>
  <c r="L60" i="3"/>
  <c r="H60" i="3"/>
  <c r="N59" i="3"/>
  <c r="L59" i="3"/>
  <c r="H59" i="3"/>
  <c r="N58" i="3"/>
  <c r="L58" i="3"/>
  <c r="H58" i="3"/>
  <c r="N57" i="3"/>
  <c r="L57" i="3"/>
  <c r="H57" i="3"/>
  <c r="N56" i="3"/>
  <c r="L56" i="3"/>
  <c r="H56" i="3"/>
  <c r="N55" i="3"/>
  <c r="L55" i="3"/>
  <c r="H55" i="3"/>
  <c r="N54" i="3"/>
  <c r="L54" i="3"/>
  <c r="H54" i="3"/>
  <c r="N53" i="3"/>
  <c r="L53" i="3"/>
  <c r="H53" i="3"/>
  <c r="N52" i="3"/>
  <c r="L52" i="3"/>
  <c r="H52" i="3"/>
  <c r="N51" i="3"/>
  <c r="L51" i="3"/>
  <c r="H51" i="3"/>
  <c r="N50" i="3"/>
  <c r="L50" i="3"/>
  <c r="H50" i="3"/>
  <c r="N49" i="3"/>
  <c r="L49" i="3"/>
  <c r="H49" i="3"/>
  <c r="N48" i="3"/>
  <c r="L48" i="3"/>
  <c r="H48" i="3"/>
  <c r="N47" i="3"/>
  <c r="L47" i="3"/>
  <c r="H47" i="3"/>
  <c r="N46" i="3"/>
  <c r="L46" i="3"/>
  <c r="H46" i="3"/>
  <c r="N45" i="3"/>
  <c r="L45" i="3"/>
  <c r="H45" i="3"/>
  <c r="N44" i="3"/>
  <c r="L44" i="3"/>
  <c r="H44" i="3"/>
  <c r="N43" i="3"/>
  <c r="L43" i="3"/>
  <c r="H43" i="3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4" i="3"/>
  <c r="L34" i="3"/>
  <c r="H34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O53" i="3" l="1"/>
  <c r="O54" i="3"/>
  <c r="M55" i="3"/>
  <c r="O55" i="3"/>
  <c r="M56" i="3"/>
  <c r="O56" i="3"/>
  <c r="O15" i="3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M28" i="3"/>
  <c r="O28" i="3"/>
  <c r="M29" i="3"/>
  <c r="O29" i="3"/>
  <c r="O30" i="3"/>
  <c r="O31" i="3"/>
  <c r="M32" i="3"/>
  <c r="O32" i="3"/>
  <c r="M33" i="3"/>
  <c r="O33" i="3"/>
  <c r="O34" i="3"/>
  <c r="M35" i="3"/>
  <c r="O35" i="3"/>
  <c r="M36" i="3"/>
  <c r="O36" i="3"/>
  <c r="O37" i="3"/>
  <c r="O38" i="3"/>
  <c r="M39" i="3"/>
  <c r="O39" i="3"/>
  <c r="M40" i="3"/>
  <c r="O40" i="3"/>
  <c r="O41" i="3"/>
  <c r="O42" i="3"/>
  <c r="M43" i="3"/>
  <c r="O43" i="3"/>
  <c r="M44" i="3"/>
  <c r="O57" i="3"/>
  <c r="O58" i="3"/>
  <c r="M59" i="3"/>
  <c r="O59" i="3"/>
  <c r="M60" i="3"/>
  <c r="O45" i="3"/>
  <c r="O46" i="3"/>
  <c r="M47" i="3"/>
  <c r="O47" i="3"/>
  <c r="M48" i="3"/>
  <c r="O48" i="3"/>
  <c r="O61" i="3"/>
  <c r="O62" i="3"/>
  <c r="M63" i="3"/>
  <c r="O63" i="3"/>
  <c r="M64" i="3"/>
  <c r="O64" i="3"/>
  <c r="O49" i="3"/>
  <c r="O50" i="3"/>
  <c r="M51" i="3"/>
  <c r="O51" i="3"/>
  <c r="M52" i="3"/>
  <c r="O65" i="3"/>
  <c r="O66" i="3"/>
  <c r="M67" i="3"/>
  <c r="O67" i="3"/>
  <c r="O14" i="3"/>
  <c r="P14" i="3" s="1"/>
  <c r="M18" i="3"/>
  <c r="M22" i="3"/>
  <c r="M26" i="3"/>
  <c r="M30" i="3"/>
  <c r="M34" i="3"/>
  <c r="M37" i="3"/>
  <c r="M41" i="3"/>
  <c r="M45" i="3"/>
  <c r="M49" i="3"/>
  <c r="M53" i="3"/>
  <c r="M57" i="3"/>
  <c r="M61" i="3"/>
  <c r="M65" i="3"/>
  <c r="L70" i="3"/>
  <c r="M15" i="3"/>
  <c r="M19" i="3"/>
  <c r="M23" i="3"/>
  <c r="M27" i="3"/>
  <c r="M31" i="3"/>
  <c r="M38" i="3"/>
  <c r="M42" i="3"/>
  <c r="M46" i="3"/>
  <c r="M50" i="3"/>
  <c r="M54" i="3"/>
  <c r="P54" i="3" s="1"/>
  <c r="M58" i="3"/>
  <c r="M62" i="3"/>
  <c r="M66" i="3"/>
  <c r="N70" i="3"/>
  <c r="P57" i="3" l="1"/>
  <c r="P16" i="3"/>
  <c r="P40" i="3"/>
  <c r="P26" i="3"/>
  <c r="P18" i="3"/>
  <c r="P21" i="3"/>
  <c r="P56" i="3"/>
  <c r="P53" i="3"/>
  <c r="P41" i="3"/>
  <c r="P34" i="3"/>
  <c r="P30" i="3"/>
  <c r="P48" i="3"/>
  <c r="P37" i="3"/>
  <c r="P22" i="3"/>
  <c r="P43" i="3"/>
  <c r="P35" i="3"/>
  <c r="P33" i="3"/>
  <c r="P28" i="3"/>
  <c r="P25" i="3"/>
  <c r="P20" i="3"/>
  <c r="P17" i="3"/>
  <c r="P55" i="3"/>
  <c r="P31" i="3"/>
  <c r="P65" i="3"/>
  <c r="K20" i="3"/>
  <c r="K40" i="3"/>
  <c r="P45" i="3"/>
  <c r="P59" i="3"/>
  <c r="P39" i="3"/>
  <c r="P36" i="3"/>
  <c r="P32" i="3"/>
  <c r="P29" i="3"/>
  <c r="P24" i="3"/>
  <c r="P46" i="3"/>
  <c r="K28" i="3"/>
  <c r="P38" i="3"/>
  <c r="K17" i="3"/>
  <c r="K25" i="3"/>
  <c r="P15" i="3"/>
  <c r="K35" i="3"/>
  <c r="P50" i="3"/>
  <c r="P58" i="3"/>
  <c r="K33" i="3"/>
  <c r="P23" i="3"/>
  <c r="K55" i="3"/>
  <c r="K43" i="3"/>
  <c r="P66" i="3"/>
  <c r="K63" i="3"/>
  <c r="P64" i="3"/>
  <c r="K51" i="3"/>
  <c r="P62" i="3"/>
  <c r="K36" i="3"/>
  <c r="K29" i="3"/>
  <c r="P42" i="3"/>
  <c r="P27" i="3"/>
  <c r="P19" i="3"/>
  <c r="G15" i="2"/>
  <c r="K21" i="3"/>
  <c r="K16" i="3"/>
  <c r="K59" i="3"/>
  <c r="K47" i="3"/>
  <c r="K39" i="3"/>
  <c r="K32" i="3"/>
  <c r="K24" i="3"/>
  <c r="P61" i="3"/>
  <c r="K58" i="3"/>
  <c r="K57" i="3"/>
  <c r="K64" i="3"/>
  <c r="K66" i="3"/>
  <c r="P63" i="3"/>
  <c r="K61" i="3"/>
  <c r="P47" i="3"/>
  <c r="K45" i="3"/>
  <c r="P49" i="3"/>
  <c r="K67" i="3"/>
  <c r="P67" i="3"/>
  <c r="K65" i="3"/>
  <c r="P51" i="3"/>
  <c r="K48" i="3"/>
  <c r="K62" i="3"/>
  <c r="K46" i="3"/>
  <c r="K44" i="3"/>
  <c r="O44" i="3"/>
  <c r="P44" i="3" s="1"/>
  <c r="K49" i="3"/>
  <c r="K42" i="3"/>
  <c r="K38" i="3"/>
  <c r="K31" i="3"/>
  <c r="K27" i="3"/>
  <c r="K23" i="3"/>
  <c r="K19" i="3"/>
  <c r="K15" i="3"/>
  <c r="K54" i="3"/>
  <c r="O52" i="3"/>
  <c r="P52" i="3" s="1"/>
  <c r="K52" i="3"/>
  <c r="K50" i="3"/>
  <c r="K60" i="3"/>
  <c r="O60" i="3"/>
  <c r="P60" i="3" s="1"/>
  <c r="K56" i="3"/>
  <c r="K41" i="3"/>
  <c r="K37" i="3"/>
  <c r="K34" i="3"/>
  <c r="K30" i="3"/>
  <c r="K26" i="3"/>
  <c r="K22" i="3"/>
  <c r="K18" i="3"/>
  <c r="K53" i="3"/>
  <c r="K14" i="3"/>
  <c r="I15" i="2"/>
  <c r="M70" i="3"/>
  <c r="P70" i="3" l="1"/>
  <c r="O70" i="3"/>
  <c r="F15" i="2"/>
  <c r="H15" i="2" l="1"/>
  <c r="N9" i="3"/>
  <c r="E15" i="2"/>
  <c r="B15" i="2" l="1"/>
  <c r="D1" i="3"/>
  <c r="I23" i="2"/>
  <c r="H23" i="2"/>
  <c r="G23" i="2"/>
  <c r="F23" i="2"/>
  <c r="E23" i="2"/>
  <c r="E26" i="2" s="1"/>
  <c r="D11" i="2" l="1"/>
  <c r="E24" i="2"/>
  <c r="E25" i="2" s="1"/>
  <c r="E27" i="2" l="1"/>
  <c r="D10" i="2" l="1"/>
  <c r="C19" i="1"/>
  <c r="C20" i="1" s="1"/>
  <c r="C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8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<sst xmlns="http://schemas.openxmlformats.org/spreadsheetml/2006/main" count="1911" uniqueCount="566">
  <si>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</si>
  <si>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</si>
  <si>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</si>
  <si>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</si>
  <si>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</si>
  <si>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</si>
  <si>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</si>
  <si>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</si>
  <si>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</si>
  <si>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</si>
  <si>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</si>
  <si>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</si>
  <si>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</si>
  <si>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</si>
  <si>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</si>
  <si>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</si>
  <si>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</si>
  <si>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</si>
  <si>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</si>
  <si>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</si>
  <si>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</si>
  <si>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</si>
  <si>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</si>
  <si>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</si>
  <si>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</si>
  <si>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</si>
  <si>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</si>
  <si>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</si>
  <si>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</si>
  <si>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</si>
  <si>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</si>
  <si>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</si>
  <si>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</si>
  <si>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</si>
  <si>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</si>
  <si>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</si>
  <si>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</si>
  <si>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</si>
  <si>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</si>
  <si>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</si>
  <si>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</si>
  <si>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</si>
  <si>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</si>
  <si>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</si>
  <si>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</si>
  <si>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</si>
  <si>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</si>
  <si>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</si>
  <si>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</si>
  <si>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</si>
  <si>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</si>
  <si>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</si>
  <si>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</si>
  <si>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</si>
  <si>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</si>
  <si>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Dzīvojamas ēkas fasādes vienkāršota atjaunošana</t>
  </si>
  <si>
    <t>Daudzdzīvokļu dzīvojamā ēka</t>
  </si>
  <si>
    <t>Mirdzas Ķempes iela 22, Liepāja</t>
  </si>
  <si>
    <t>Daudzdzīvokļu dzīvojamās ēkas Mirdzas Ķempes ielā 22, Liepājā, energoefektivitātes paaugstināšanas pasākumi</t>
  </si>
  <si>
    <t>Finanšu rezerve</t>
  </si>
  <si>
    <t>Ievērībai!</t>
  </si>
  <si>
    <t>Pretendents ir tiesīgs izmantot tikai Pasūtītāja pievienoto būvizmaksu noteikšanas tāmes veidni.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</si>
  <si>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</si>
  <si>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</si>
  <si>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</si>
  <si>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Ārsienu siltināšanas darbi</t>
  </si>
  <si>
    <t>līg.c.</t>
  </si>
  <si>
    <t>Metāla nožogojuma montāža, h=2,0 m</t>
  </si>
  <si>
    <t>m</t>
  </si>
  <si>
    <t xml:space="preserve"> </t>
  </si>
  <si>
    <t>Žogs 3,5×2m</t>
  </si>
  <si>
    <t>gb</t>
  </si>
  <si>
    <t>Pēda</t>
  </si>
  <si>
    <t>Signāllentes novilkšana</t>
  </si>
  <si>
    <t xml:space="preserve">Sastatņu montēšana </t>
  </si>
  <si>
    <t>m²</t>
  </si>
  <si>
    <t>Sastatnes</t>
  </si>
  <si>
    <t>celtniecības aizsargsiets</t>
  </si>
  <si>
    <t>Moduļu tualetes uzstādīšana</t>
  </si>
  <si>
    <t>Tualetes izvešana</t>
  </si>
  <si>
    <t>Moduļu mājas uzstādīšana. Paredzēts 24 cilvēkiem.</t>
  </si>
  <si>
    <t>Atkritumu konteineru izvietošana.</t>
  </si>
  <si>
    <t>Būvtāfeles uzstādīšana</t>
  </si>
  <si>
    <t xml:space="preserve">Ārsienu  siltināšana ar akmensvati līmējot un piestiprinot to pie ārsienas ar mehāniskajiem stiprinājumiem </t>
  </si>
  <si>
    <t>Grunts</t>
  </si>
  <si>
    <t>litri</t>
  </si>
  <si>
    <t>Līmjava</t>
  </si>
  <si>
    <t>kg</t>
  </si>
  <si>
    <t>S1/S2</t>
  </si>
  <si>
    <t>Apmetuma sistēma virs siltinājuma (AS-1; AS-2), b= 7mm; Grunts; Siltinājums - akmensvate  λ=0,037W/m²K, b=150mm;  Līmjava; Grunts; Esošā siena - vieglbetona panelis, b=250/410mm</t>
  </si>
  <si>
    <t>S4</t>
  </si>
  <si>
    <t>Apmetuma sistēma virs siltinājuma (AS-1); Siltinājums - putupolistirola plāksne, λ=0,031* W/mK, b=30mm ; Līmjava; Vertikālā hidroizolācija; Grunts; Esoša dz-betona starpsiena,  b=160mm; Grunts; Vertikālā hidroizolācija; Līmjava; Siltinājums - putupolistirola plāksne, λ=0,031* W/mK, b=30mm; Apmetuma sistēma virs siltinājuma (AS-1)</t>
  </si>
  <si>
    <t>S5</t>
  </si>
  <si>
    <t>S6</t>
  </si>
  <si>
    <t>S7</t>
  </si>
  <si>
    <t xml:space="preserve">Apmetuma sistēma virs siltinājuma (AS-2), b=7mm; Grunts; Putupolistirola plāksne, λ=0,034W/m²K, b=50mm ; Līmjava; Vertikālā hidroizolācija; Grunts; Esošā  betona bloku siena, b=250mm                </t>
  </si>
  <si>
    <t>S8</t>
  </si>
  <si>
    <t xml:space="preserve">Apmetuma sistēma virs siltinājuma, b=7mm (AS-1); Siltinājums - poliuretāna materiāls; λ=0,031W/mK), b=50mm; Līmjava; Gruntējums; Esoša betona bloka siena/pamatu panelis, b=160/250*mm     </t>
  </si>
  <si>
    <t>Dībeli virsmas klasifikācija ETA A,B,C,D,E, galvas Ø60, nagla tērauda Ø8-10, Punkta siltumatdeves koeficients 0,002 W/K, min iestrādes dziļums &gt;35mm, vai ekvivalents sekojošā garumā:</t>
  </si>
  <si>
    <t>*215mm</t>
  </si>
  <si>
    <t>gab</t>
  </si>
  <si>
    <t>*dībeļota tiek virszemes daļa175mm</t>
  </si>
  <si>
    <t>1. meh. klases apmetuma izveidošana: 2 kārtas armējošās javas un armējošā stikla šķiedras sieta uzklāšana, zemapmetuma grunts uzklāšana, dekoratīvā gatavā silikona apmetuma ar tonējumu uznešana</t>
  </si>
  <si>
    <t>*Līmjava</t>
  </si>
  <si>
    <t>*Siets stikla šķiedra</t>
  </si>
  <si>
    <t>*Grunts</t>
  </si>
  <si>
    <t>*Silikona homogēnais apmetums, 1,5mm graudu lielums</t>
  </si>
  <si>
    <t>*Paligmateriāli</t>
  </si>
  <si>
    <t>komp</t>
  </si>
  <si>
    <t>2. meh. klases apmetuma izveidošana: 1 kārta armējošās javas un armējošā stikla šķiedras sieta uzklāšana, zemapmetuma grunts uzklāšana, dekoratīvā gatavā silikona apmetuma ar tonējumu uznešana.</t>
  </si>
  <si>
    <t>Siets stikla šķiedra</t>
  </si>
  <si>
    <t>Silikona homogēnais apmetums, 1,5mm graudu lielums</t>
  </si>
  <si>
    <t>Paligmateriāli</t>
  </si>
  <si>
    <t>Siltumizolācija sienām</t>
  </si>
  <si>
    <t>Dībeli virsmas klasifikācija ETA A,B,C,D,E, galvas Ø60, nagla tērauda Ø8-10, Punkta siltumatdeves koeficients 0,002 W/K, min iestrādes dziļums &gt;25mm, vai ekvivalents 75mm</t>
  </si>
  <si>
    <t>m2</t>
  </si>
  <si>
    <t>Logu un durvju aiļu ārējo stūru armēšana ar sietu papildus sietu 0,5×0,3m platumā no ailes un ailē stiepes izturība &gt;200N/5cm, Struktūras stabilitāte &gt;22%, Atbilst REACH , sieta acojuma lielums 4×4mm.</t>
  </si>
  <si>
    <t>Blīvējošās lentas montēšana ap logu ailām u.c. vietām.</t>
  </si>
  <si>
    <t>Stūra profils</t>
  </si>
  <si>
    <t>Pielaiduma profils</t>
  </si>
  <si>
    <t>Stūra lāsenis</t>
  </si>
  <si>
    <t>Palodzes montāžas profils</t>
  </si>
  <si>
    <t>Cokola profils</t>
  </si>
  <si>
    <t>Iekšējo stūru armējums visā ēkas augstumā</t>
  </si>
  <si>
    <t>Stūra profils ar armējumu visā augstumā visos ārējos ēkas stūros</t>
  </si>
  <si>
    <t>Logu un durvju nomaiņa</t>
  </si>
  <si>
    <t>Esošo skārda āra palodžu demontāža, b=0,25</t>
  </si>
  <si>
    <t>Lodžiju stiklojumu demontāža</t>
  </si>
  <si>
    <t>*demontējams un utilizējams garo lodžiju stiklojums</t>
  </si>
  <si>
    <t>*demontējams un atliekams atpakaļ garo lodžiju stiklojums</t>
  </si>
  <si>
    <t>*demontējams un utilizējams īso lodžiju stiklojums</t>
  </si>
  <si>
    <t>*demontējams un atliekams atpakaļ īso lodžiju stiklojums</t>
  </si>
  <si>
    <t>Projektētas cinkotas tērauda (ar karsto cinkošanu)  ārdurvis ar siltinājumu, rokturi, vēdināšanas žalūziju durvju augšējā daļā, eņģēm, ar  speciālām  blīvgumijām un piedurlīstēm, siltuma caurlaidības koef.:1,6 w/m²×K
tonis: skatīt krāsu pasē</t>
  </si>
  <si>
    <t>D1*</t>
  </si>
  <si>
    <t>D1</t>
  </si>
  <si>
    <t>Iznesamas proj.siltinājumā ar atkāpi no sienas pa asi 11-11- 1gb; Esošas: 1gb. Durvis D3*</t>
  </si>
  <si>
    <t>Cinkota krāsota metāla durvju montāža ar žalūziju D2 (b×h=0,9×2) ; gab-4</t>
  </si>
  <si>
    <t>Durvju D3 montāža. Esošās ārdurvis atvirzīt no siltināmās ārsienas plaknes un montēt siltinājumā</t>
  </si>
  <si>
    <t>Durvju montāžas palīgmateriāli uz  apjomu</t>
  </si>
  <si>
    <t>montāžas skavas</t>
  </si>
  <si>
    <t>dibeļi</t>
  </si>
  <si>
    <t>montāžas putas</t>
  </si>
  <si>
    <t>l</t>
  </si>
  <si>
    <t>skrūves</t>
  </si>
  <si>
    <t>silikona hermētiķis</t>
  </si>
  <si>
    <t>Būvgružu savākšana un aizvešana</t>
  </si>
  <si>
    <t>m³</t>
  </si>
  <si>
    <t>Gružu konteiners</t>
  </si>
  <si>
    <t>Ventilācijas atvērumu uzveidošana virtuves telpās</t>
  </si>
  <si>
    <t>Caurumu urbšana sienā (230×230). Vēdināšanas restes, cinkotas žalūzijas R-2, 280×280mm</t>
  </si>
  <si>
    <t xml:space="preserve">Esošo ārdurvju demontāža </t>
  </si>
  <si>
    <t>Hidroizolācijas lentas montēšana logos un durvīs</t>
  </si>
  <si>
    <t>Jaunu krāsotu ārējo skārda palodžu montāža visiem logiem, b=0,35m*, +pārkares lāsenis 30mm</t>
  </si>
  <si>
    <t>Palodzes sāna pieslēguma profils</t>
  </si>
  <si>
    <t>Cokola siltināšana</t>
  </si>
  <si>
    <t>Betona apmales demontāža</t>
  </si>
  <si>
    <t>Cokola apmetuma nokalšana</t>
  </si>
  <si>
    <t xml:space="preserve">Grunts rakšanas darbi 1,2m dziļumā,1000 mm platumā </t>
  </si>
  <si>
    <t>Cokola sienas sagatavošana siltināšanai - virsmu notīrīšana un gruntēšana,</t>
  </si>
  <si>
    <t xml:space="preserve">*Grunts </t>
  </si>
  <si>
    <t>Jaunas šķidrās hidroizolācijas uzklāšana  visā siltinājuma augstumā</t>
  </si>
  <si>
    <t xml:space="preserve">*hidroizolācija </t>
  </si>
  <si>
    <t>Atrakto vietu aizbēršana ar minerālgrunti</t>
  </si>
  <si>
    <t>S3</t>
  </si>
  <si>
    <t>*Apmetuma sistēma (tikai virszemes daļā)</t>
  </si>
  <si>
    <t>*Siltumizolācija</t>
  </si>
  <si>
    <t>Jauna monolītā betona lietus ūdens novadīšanas apmale</t>
  </si>
  <si>
    <t>Monolītais betons B15; Veidot deformācijas šuvi ik pēc 2.0 m, b=100mm</t>
  </si>
  <si>
    <t>siets F50 klases ∅6; 100x100 stiegrojumu.</t>
  </si>
  <si>
    <t>Vidēji rupjas smilts sagatavošanas kārta, b=100mm</t>
  </si>
  <si>
    <t xml:space="preserve">Šķembas (fr.40-70mm) kārtas ieklāšana 100mm </t>
  </si>
  <si>
    <t>Oļu pabērums zem lodžijām</t>
  </si>
  <si>
    <t>*oļi</t>
  </si>
  <si>
    <t>*šķembas fr.0-40mm biezums 150mm</t>
  </si>
  <si>
    <t>*ģeotekstila plēves iesegums 3mm</t>
  </si>
  <si>
    <t>Bortakmens oļu pabērumam 80×200×1000</t>
  </si>
  <si>
    <t>*bortakmens 80×200×1000</t>
  </si>
  <si>
    <t>*betons B7,5</t>
  </si>
  <si>
    <t>Gaismas aku betona grīdu remonts. (4 gb.):</t>
  </si>
  <si>
    <t>Esošās betona grīdas izlīdzināšana</t>
  </si>
  <si>
    <t>Betona C16 kārtas ieklāšana, b=20mm</t>
  </si>
  <si>
    <t xml:space="preserve">betons </t>
  </si>
  <si>
    <t xml:space="preserve">         Atvērumu izveidošana mūra vai betona 
        sieniņā,  Ø230mm, b=250mm</t>
  </si>
  <si>
    <t>vietas</t>
  </si>
  <si>
    <t xml:space="preserve">         Drenējošo tērauda cauruļu montāža Ø50mm</t>
  </si>
  <si>
    <t xml:space="preserve">  Drenējošā šķembu pildījuma izveidošana</t>
  </si>
  <si>
    <t>šķembas</t>
  </si>
  <si>
    <t>Pagraba siltināšana</t>
  </si>
  <si>
    <t>Esošo koku k-ciju augšdaļas nozāģēšana par 0,15m (precizēt uz vietas)</t>
  </si>
  <si>
    <t>Nozāģēto sieniņu enkurošana pie griestiem (precizēt uz vietas)</t>
  </si>
  <si>
    <t>gb.</t>
  </si>
  <si>
    <t>Esošo mūrīto konstrukciju augšējo daļu demontāža 0,15m</t>
  </si>
  <si>
    <t>Dzelzsbetona pārsegumu notīrīšana, izlīdzināšana, sagatavošana siltināšanai</t>
  </si>
  <si>
    <t xml:space="preserve"> Siltumizolācija</t>
  </si>
  <si>
    <t>Esošo apgaismojuma lampu un kabeļu instalācijas demontāža.</t>
  </si>
  <si>
    <t>Elektrības kabeļa 3x1,5mm² montēšana.</t>
  </si>
  <si>
    <t>Skavas kabeļa stiprināšanai</t>
  </si>
  <si>
    <t>Apgaismojuma gaismeklis, siets un kabeļu instalācijas montēšana pie sienas</t>
  </si>
  <si>
    <t xml:space="preserve">Gružu konteiners </t>
  </si>
  <si>
    <t>Bēniņu siltināšanas darbi</t>
  </si>
  <si>
    <t>Esošo bēniņu lūku vāku un karkasu demontāža, lūkas izmēri 600x700 mm (skat.BK-3; BK-7)</t>
  </si>
  <si>
    <t>Gāzbetona bloku mūris, b=200; h=400, pa lūku perimetru, 0,36 m³ uz lūku; šuve stiegrota ar Ø8, l=4x3,8 m</t>
  </si>
  <si>
    <t>Java M100</t>
  </si>
  <si>
    <t xml:space="preserve">Bloki </t>
  </si>
  <si>
    <t>kpl</t>
  </si>
  <si>
    <t>Būvkalumi 100x100x100x2,5 mm, dībeļi M10x80, 2 gab uz detaļu, mūra enkurošanai pie pārseguma</t>
  </si>
  <si>
    <t>Ugunsdrošu bēniņu lūku  (EI30) montāža, nostiprināšana (lūkas izmēri 600x700)</t>
  </si>
  <si>
    <t xml:space="preserve">Esošā pārseguma virsmas attīrīšana, gružu izvākšana, virsmas izlīdzināšana  </t>
  </si>
  <si>
    <t>Tvaika plēves, b=0,2 mm, ieklāšana, k=1.15</t>
  </si>
  <si>
    <t>Plēve 200 mk</t>
  </si>
  <si>
    <t>Siltumizolācija</t>
  </si>
  <si>
    <t>Dēļu laipu uzstādīšana: (elementi 900x1800 mm):</t>
  </si>
  <si>
    <t xml:space="preserve">  * koka brusas ar prettrupes un pretuguns apstrādi 75×100(h)x1800</t>
  </si>
  <si>
    <t xml:space="preserve">  * dēļi ar prettrupes un pretuguns apstrādi 130×25(h)x900</t>
  </si>
  <si>
    <t xml:space="preserve">  * gāzbetona bloki (200x250x600), piezāģēts pēc gabarītiem 200x250x300</t>
  </si>
  <si>
    <t xml:space="preserve">  * gāzbetona bloku hidroizolācijas krāsojums 0,25x0,35 zem koka brusām</t>
  </si>
  <si>
    <t>Azbestcementa vēdināšanas izvadu Ø300, h=0.9 m -4 gb; Ø420, h=0.6*m -16 gb m; virsmas krāsošana</t>
  </si>
  <si>
    <t xml:space="preserve">Špaktels </t>
  </si>
  <si>
    <t xml:space="preserve">Krāsa </t>
  </si>
  <si>
    <t>Skārda jumtiņu ierīkošana vēdināšanas izvadiem (Ø300 - 4gb; Ø420 - 16 gb); skat.BK-7:</t>
  </si>
  <si>
    <t>* liektas metāla enkurdetaļas - 4x40, l=560; 4 gab uz izvadu; kopā 20x4=80 gab; kop.L=0.56x80=44.8 m</t>
  </si>
  <si>
    <t>* ķīļenkuri M10x60 detaļu nostiprināšanai pie izvadu mūra, 2 gab uz detaļu</t>
  </si>
  <si>
    <t>* metāla detaļa - 4x40 pa jumtiņa perimetru  l=0.5 mx4 gb=2 m, vadiem Ø300,  kop.L=2 mx4gb=8 m</t>
  </si>
  <si>
    <t>* metāla detaļa - 4x40 pa jumtiņa perimetru  l=0.62 mx4 gb=2.5 m, vadiem Ø420,  kop.L=2.5 mx16gb=40m</t>
  </si>
  <si>
    <t>* stīpveida metāla detaļa - 4x50 pa izvada perimetru Ø300; 2 gb ar l=0.55; kop.L=0.55x8gb=4.4 m</t>
  </si>
  <si>
    <t>* stīpveida metāla detaļa - 4x50 pa izvada perimetru Ø420; 2 gb ar l=0.72; kop.L=0.72x32gb=23 m</t>
  </si>
  <si>
    <t>* skrūvju komplekti stīpveida detaļu savilkšanai, 2 gab uz izvadu</t>
  </si>
  <si>
    <t>* šuvju hermetizēšana gar izvadiem un jumta virsmu</t>
  </si>
  <si>
    <t xml:space="preserve">* jumta skārds izvadu jumtiņu segumam; uz jumtiņu 0,55 m² ar Ø300; 0.6 m² ar Ø420 </t>
  </si>
  <si>
    <t>* metāla detaļu pretkorozijas krāsošana</t>
  </si>
  <si>
    <t xml:space="preserve">  grunts</t>
  </si>
  <si>
    <t xml:space="preserve">  * mitruma izturīgās OSB plātnes Ø300,  b=25 mm, sagatavots kā veidnis</t>
  </si>
  <si>
    <t xml:space="preserve">  * mitruma izturīgās OSB plātnes Ø220, b=25 mm, sagatavots kā veidnis</t>
  </si>
  <si>
    <t xml:space="preserve">  * betons B20 F50, plātnes biezums  b=6 cm, kā arī dobumu aizpildīšanai bēniņu pārseguma panelī</t>
  </si>
  <si>
    <t xml:space="preserve">  * stiegru siets, Ø8AIII, 100x100 mm, sagatavots izmēram Ø300</t>
  </si>
  <si>
    <t xml:space="preserve">  * stiegru siets, Ø8AIII, 100x100 mm, sagatavots izmēram Ø220</t>
  </si>
  <si>
    <t xml:space="preserve">  * L 50x5 pa atvēruma perimetru, l=50cm, 6 gb uz atv., kop.L=6 m</t>
  </si>
  <si>
    <t xml:space="preserve">  * ķīļenkuri Ø10x80, 1 gab uz detaļu, 6 gb uz atvērumu</t>
  </si>
  <si>
    <t xml:space="preserve">  * metāla detaļu pretkorozijas krāsojums</t>
  </si>
  <si>
    <t xml:space="preserve">  * CD profils, 60/80, dībeļots pie atvēruma sieniņas apakšējā daļā, l=1,5 m uz atvērumu</t>
  </si>
  <si>
    <t xml:space="preserve">  * atvēruma apšūšana ar pielāgotu, krāsotu ugunsdrošu ģipškartona plātni, b=15 mm</t>
  </si>
  <si>
    <t>Atvērumu 200x200x250(b) izfrēzēšana bēniņu ārsienā gaisa apmaiņas nodrošināšanai, restes-skat.AR</t>
  </si>
  <si>
    <t xml:space="preserve">Dzīvokļu ārsienas  un bēniņu ārsienas siltinājuma salaiduma izbūve (lapa BK-8): </t>
  </si>
  <si>
    <t xml:space="preserve">  * siltinājuma noslēgprofils, b=170, dzīvojamo ārsienu siltinājumam</t>
  </si>
  <si>
    <t xml:space="preserve">  * hermetizējošs blīvējums salaiduma vietā</t>
  </si>
  <si>
    <t xml:space="preserve">  * metāla enkrdetaļa -4x40, l=420*, enkurota ar dībeli pie ārsienas, s=700, 260 gb, kop.l=109 m</t>
  </si>
  <si>
    <t xml:space="preserve">  * krāsota skārda apšuvums, rūpīgi  aplocīts ap enkurdetaļu, b=420*</t>
  </si>
  <si>
    <t xml:space="preserve">Skārds </t>
  </si>
  <si>
    <t xml:space="preserve">  * hermetizējošs blīvējums gar skārda apšuvumu</t>
  </si>
  <si>
    <t xml:space="preserve">Sakaru kabeļu sakārtošanu firmas veic par saviem līdzekļiem, skatīt norādes lapā BK-12 </t>
  </si>
  <si>
    <t>Jumta atjaunošana</t>
  </si>
  <si>
    <t>Jumta konstrukciju demontāžas darbi. Metāla atbalstkonstrukciju un jumta izbūve demontāžas zonās (lapas BK-11, BK-13, BK-14)</t>
  </si>
  <si>
    <t>Dzelzsbetona jumtiņu, 0,3x6,3 m, demontāža, 6 gab, svars  0,31 T</t>
  </si>
  <si>
    <t>T</t>
  </si>
  <si>
    <t>Avārijas stāvoklī esošu delzsbetona jumta paneļu, 3,2x5,2 m, demontāža, 3 gab, svars 3 T</t>
  </si>
  <si>
    <t>Demontējami atkritumu vadi, Ø300, bēniņu zonā; H=2.1 m</t>
  </si>
  <si>
    <t>Demontējami atkritumu vadi, Ø220, virsjumta zonā; H=0.6 m</t>
  </si>
  <si>
    <t>Uz montāžas laiku demontējami un atpakaļatliekami  divi vēdināšanas izvadi: Ø300 un Ø420, h=2,1m</t>
  </si>
  <si>
    <t xml:space="preserve">   * kārbveida tērauda stati 120x120x4, l=1600*, ekv. EN 10219, 5 gab; kop.L=8 m</t>
  </si>
  <si>
    <t xml:space="preserve">   * kārbveida tērauda stati 120x120x4, l=1830*, ekv. EN 10219, 6 gab; kop.L=11 m</t>
  </si>
  <si>
    <t xml:space="preserve">   * atbalstplātnes -10x300x300 zem statiem uz izlīdzinātas virsmas, 11 gb</t>
  </si>
  <si>
    <t xml:space="preserve">   * enkuri  M12, l=250; 4 gab uz plātni, iestrādāti pārsegumā</t>
  </si>
  <si>
    <t xml:space="preserve">   * plātnes -10x200x200, metinātas uz statiem, 11 gab</t>
  </si>
  <si>
    <t xml:space="preserve">   * ribas -8x40x100*(h) pie kolonu galvām saišu pusē, 6 gab</t>
  </si>
  <si>
    <t xml:space="preserve">   * trīsstūra ribas 1/2(-8x40x100*(h)) pie statu galvām, 38 gab</t>
  </si>
  <si>
    <t xml:space="preserve">   * metāla pasijas HEA 120, l=6.6 m, metinātas pie statu augšējām plātnēm, 6 gab, kop.L=39.6</t>
  </si>
  <si>
    <t xml:space="preserve">   * metāla sijas HEA 120, l=3.5 m, skrūvētas pie pasiju plaukta, 6 gab, kop.L=21 m</t>
  </si>
  <si>
    <t xml:space="preserve">   * skrūvju M12x50 komplekts, 4 gab uz savienojuma vietu (12 sav.) </t>
  </si>
  <si>
    <t xml:space="preserve">   * ķīļveida savienojumu starplikas, precizēt pēc vietas</t>
  </si>
  <si>
    <t xml:space="preserve">   * jumta profili Z150, d=2 mm, l=3.2 m, 12 gab, nostiprināmi uz sijām HEA 120</t>
  </si>
  <si>
    <t xml:space="preserve">   * metāla ribas -4x50x100, 24 gb, metinātas pie sijas HEA 120, paredzētas Z profilu pieskrūvēšanai</t>
  </si>
  <si>
    <t xml:space="preserve">   * leņķi L63x100x6, l=100, 2 gab, enkuroti pie kontrforsa pasijas HEA atbalstam pa asi 3-H</t>
  </si>
  <si>
    <t xml:space="preserve">   * starplikas -8x50x100, zem leņķiem (mezgls "I") uz izlīdzinātas virsmas</t>
  </si>
  <si>
    <t xml:space="preserve">   * ķīļenkuri M10x60 leņķu L63x100x6 stiprināšanai pie kontrforsa</t>
  </si>
  <si>
    <t xml:space="preserve">   * detaļa -8x120x160 uz kontrforsiem statu saišu stiprināšanai, 11 gab</t>
  </si>
  <si>
    <t xml:space="preserve">   * enkuri  M12, l=150; 1 gab uz plātni, iestrādāti kontrforsā</t>
  </si>
  <si>
    <t xml:space="preserve">   * metāla saite Ø16, l=800*, metināta pie malējo kontrforsa plātnes un stata ribas, 6 gab</t>
  </si>
  <si>
    <t xml:space="preserve">   * metāla saite Ø16, l=200*, metināta pie vidējo kontrforsa plātnes un stata ribas, 5 gab</t>
  </si>
  <si>
    <t xml:space="preserve">   * metāla detaļu pretkorozijas un pretugunsaizsardzības krāsojums (EI30)</t>
  </si>
  <si>
    <t>Projektēto "Sendvič" tipa jumta paneļu uzstādīšana, montāžas detaļas: skatīt papildus lapu BK-13 un  BK-14</t>
  </si>
  <si>
    <t xml:space="preserve">Antiseptiz.koka siju 100x200(h) stiprināš. pie jumta paneļu sānu ribas (skat.C-C lapā BK-11), l=31.2 m </t>
  </si>
  <si>
    <t xml:space="preserve">  kokmateriāli</t>
  </si>
  <si>
    <t>m3</t>
  </si>
  <si>
    <t xml:space="preserve">  metāla stiprinājumi</t>
  </si>
  <si>
    <t>Ķīļenkuri M12x150, s=500, brusu enkurošanai pie jumta paneļa, 10 gab uz siju</t>
  </si>
  <si>
    <t>Ugunsdrošā ģipškartona josla, b=200*, apšuvumam koka sijas apakšā</t>
  </si>
  <si>
    <t>Enkurdetaļa -4x40x250*, s=700,  koka sijas augšā apšuvuma skārda aplocīšanai paneļu savienojuma zonā</t>
  </si>
  <si>
    <t>"Sendvič" paneļu, 1.0x5.2x0.184(h) m, montāža uz iepriekš sagatavotas, ar cementa javu atbilstoši slīpinātas esošās betona vrsmas  (jumta paneļi ar akmens vates siltinājumu; siltumnoturība nav būtiska-svarīgs paneļa augstums) - papildus mezgli lapā BK-13</t>
  </si>
  <si>
    <t>Butila pašlīmējošā lenta, -6x50(b), zem paneļa atbalsta vietā ārsienas paneļa ārmalā  (3,2x3 joslas)</t>
  </si>
  <si>
    <t>Pašlīmējoša lenta, b=100 mm, uzlīmējama zem paneļu apakšējās savien.šuves, l= 5,2m uz savienojumu</t>
  </si>
  <si>
    <t>Pretkondensāta lenta, b=150 mm, ielīmējama būvlaukumā grieztajās paneļu sānmalās; 5,2mx2 uz savien.</t>
  </si>
  <si>
    <t>Automātiski ieskrūv.skrūves JT2-D-12H-5,5x30V19 paneļu grieztās malas savienoj, s=500; 10gb uz  savien.</t>
  </si>
  <si>
    <t>Automātiski ieskrūv.skrūves JT2-D-12H-5,5x235V19 paneļa vilnī  stipr. pie Z profila, s=500; 20 gb uz  paneli</t>
  </si>
  <si>
    <t xml:space="preserve">Skārda nosegdetaļa, b=450*, apliekta ap enkuru,  koka sijas un paneļa šuves nosegšanai, kop. L= 31,2 m </t>
  </si>
  <si>
    <t>Paneļu dzegas apšuvuma izveidošana:</t>
  </si>
  <si>
    <t>Profilēta pildmateriāla PE iestrāde paneļu vilnī, 2 gab  ar atstarpi; 12x2 gab uz jolu l=3,2 m; 3 joslas</t>
  </si>
  <si>
    <t xml:space="preserve">Profilēta detaļa; l=3,2 m uz joslu, jumta ir 3 joslas; </t>
  </si>
  <si>
    <t xml:space="preserve">Vienpusējas kniedes 4,8x10AI/E, s=125 mm, detaļas K102 stiprināšanai; uz joslu 25 gb, ir 3 joslas </t>
  </si>
  <si>
    <t>Liekta skārda detaļa D1, (pielāgot det. no kat.,krāsot tonī Nr.1 AR pasē); kop.b=500, L=3,2m, 3 joslas</t>
  </si>
  <si>
    <t>Automā. Ieskrūvēj. skrūve JT2-D-12H-5,5x30V19, katrā vilnī det.D1 stiprin.pie seguma; 11 gab uz joslu</t>
  </si>
  <si>
    <t xml:space="preserve">Vienpusējas kniedes 4,8x10AI/E, s=125 mm, detaļas D1 stiprināšanai no apakšas; uz joslu 25 gb, ir 3 joslas </t>
  </si>
  <si>
    <t>Hermetizēta šuve starp ārsienas siltinājumu un skārda apšuvumu, joslas L=3,2 m, ir 3 joslas</t>
  </si>
  <si>
    <t>Hermetizēta šuve starp jumta paneli un ārsienu no bēniņu puses, joslas L=3,2 m, ir 3 joslas</t>
  </si>
  <si>
    <t>Paneļu apšuvuma izveidošana pie teknēm:</t>
  </si>
  <si>
    <t>Butila pašlīmējošā lenta, -6x50(b), zem paneļa atbalsta vietā uz teknes (3,2x2x3 joslas)</t>
  </si>
  <si>
    <t>Profilēta pildmateriāla PE iestrāde paneļu vilnī tekņu zonā, 12 gb uz joslu katrā teknes pusē (12x2x3 joslas)</t>
  </si>
  <si>
    <t>Paaneļu galu nosegdetaļa K203 ar lāseni nokrišņu ūdens notecei uz teknēm; 3,2 m katrā teknes pusē</t>
  </si>
  <si>
    <t xml:space="preserve">Vienpusējas kniedes 4,8x10AI/E, s=125 mm, detaļas stiprināšanai; uz joslu 25x2 gb, ir 3 joslas </t>
  </si>
  <si>
    <t>Ārējo un iekšējo šuvju hermetizēšana gar jumta paneli un tekni (3,2x2x3 joslas)</t>
  </si>
  <si>
    <t>Atvērumu izveidošana un apšūšana (izvadi ar Ø300 un Ø420), darbs veicams pēc vietas, lapa BK-13 :</t>
  </si>
  <si>
    <t>Atvērumu Ø300 un Ø420 izzāģēšana paneļos vēdināšanas izvadiem</t>
  </si>
  <si>
    <t>Profilēta pildmateriāla PE iestrāde paneļu vilnī izzāģēto izvadu zonā, b=100; precizēt pēc vietas</t>
  </si>
  <si>
    <t>Pretkondensāta lenta, b=150 mm, ielīmējama būvlaukumā pa griezuma perimetru</t>
  </si>
  <si>
    <t>Cinkota skārda pieslēg.gredzenu  Ø300 un Ø420 izveide, uzstādīš., 2 gb uz izvadu (skārds 0,6*/0,8* m²)</t>
  </si>
  <si>
    <t>Vienpusējas kniedes 4,8x10AI/E, s=125 mm,gredzenu stiprināšanai; precizēt pēc vietas</t>
  </si>
  <si>
    <t>Pašenkurojošas skrūves FAZ8x50A4, s=200, apšuvuma stiprināšanai pie izvada</t>
  </si>
  <si>
    <t>Šuves hermetizēšana gar izvadu un apšuvumu virsjumta daļā</t>
  </si>
  <si>
    <t xml:space="preserve">Metāla margu uzstādīšana, h=0,6 m, uz "Sendvič" paneļiem pēc tipveida risinājuma </t>
  </si>
  <si>
    <t xml:space="preserve">Veicamie darbi jumtu siltināšanai virs lodžijām un 5.stāva dzīvokļiem lodžiju zonā </t>
  </si>
  <si>
    <t>Esošās ruberoīda virsmas notīrīšana no gružiem, izlīdzināšana pēc izvērtējuma, kop.L=119.6 m, b=1.2</t>
  </si>
  <si>
    <t>Skārda apšuvuma noņemšana no lodžijas jumta dzegas un parapetiem, b=300, kop.L=136.4 m</t>
  </si>
  <si>
    <t>Lodžijas jumta priekšmalas izbūve, apdare arī sānu malām 16.8 m (sānu siltin.S7.skat.AR rasējumos):</t>
  </si>
  <si>
    <t xml:space="preserve">   * ķīļenkuri M10, l=90, 1 gab uz koka detaļu, enkuroš. pie paneļa</t>
  </si>
  <si>
    <t xml:space="preserve">   * enkurskrūves Ø8x100,  1 gab uz detaļu enkuroš. pie koka brusas</t>
  </si>
  <si>
    <t xml:space="preserve">   * papildus seguma loksne uz dzegas zem skārda apšuvuma, noliekta priekšpusē un nostiprināta, b=500</t>
  </si>
  <si>
    <t xml:space="preserve">   * dzegas un sānu apšuvuma enkurdetaļa -4x40x200*, s=500, 224 gab</t>
  </si>
  <si>
    <t xml:space="preserve">   *  PVC stūra elements jumtiņa dzegas siltinājuma apakšā</t>
  </si>
  <si>
    <t xml:space="preserve">   * priekšmalas un sānu (b=1.2 m) skārda apšuvums, B=0,6* m, lodžiju malai, rūpīgi aplocīts, tonis pēc AR</t>
  </si>
  <si>
    <t xml:space="preserve">   * metāla detaļu pretkorozijas krāsojums</t>
  </si>
  <si>
    <t>Lodžijas jumts</t>
  </si>
  <si>
    <t>Apakšējais segums (3,5 kg/m²), ar uzliekumu uz ārienas, b=1.55 m; L=95.2 m</t>
  </si>
  <si>
    <t>Augšējais segums (4,5 kg/m²), ar uzliekumu uz ārsienas, b=1.55; l=106 m</t>
  </si>
  <si>
    <t>Gāze</t>
  </si>
  <si>
    <t>bal.</t>
  </si>
  <si>
    <t xml:space="preserve">   * putupolistirola siltinājums uz ārsienas gar jumtiņu, b=40, h=300</t>
  </si>
  <si>
    <t xml:space="preserve">   * stūra elements 150x150, akmens vate</t>
  </si>
  <si>
    <t xml:space="preserve">   * divas papildus seguma kārtas pie sienas pieslēguma, kop.b=0.65+0.45 m, L=95.2 m</t>
  </si>
  <si>
    <t xml:space="preserve">   * cinkota skārda noseglīste, b=150, pašurbjoša enkurojuma l=200*, solis 200 </t>
  </si>
  <si>
    <t xml:space="preserve">   * cokola profils zem ārsienas siltinājuma S7 (b=50 mm) gar lodžiju jumtu</t>
  </si>
  <si>
    <t xml:space="preserve">   * hermetizēta šuve gar pieslēgumu</t>
  </si>
  <si>
    <t>Atbalsta joslas, b=200, attīrīšanano seguma līdz cietai virsmai mūra sieniņu atbalstam</t>
  </si>
  <si>
    <t>Gāzbetona bloku sieniņu, b=200, h=300, l=3.75 m, mūris parapetam,  h=200 - siltinājuma norobežoš.</t>
  </si>
  <si>
    <t>Būvkalumi 100x100x100x2.5; s=500, mūra enkurošanai pie pārseguma</t>
  </si>
  <si>
    <t>Ķīļenkuri M10x80, 2 gab uz detaļu</t>
  </si>
  <si>
    <t>Antiseptiz. koka latas 50x50x370, s=500, stiprināšana parapeta augšā</t>
  </si>
  <si>
    <t>Liekta metāla detaļa -4x40x550* uz latas parapeta skārda aplocīšanai, s=500, 16 gab, kop.l=8.8 m</t>
  </si>
  <si>
    <t>Ķīļenkuri M10, l=100, 2 gab uz detaļu</t>
  </si>
  <si>
    <t>Antisep. koka spāru 50x200, l=2m,  uzstādīšana, 4 gab uz katru jumtiņu, ēkā 2 gb, kopā 8 spāres</t>
  </si>
  <si>
    <t>Būvkalumi 80x80x80x2,5; pie gāzbetona mūra, 1 gab uz spāri</t>
  </si>
  <si>
    <t>Būvkalumi 60x140x80x2; spāru kores savienošanai, 1 gab uz spāru pāri</t>
  </si>
  <si>
    <t>Mitruma izturīgs finieris, b=22; h=500*; l=1,1 m, jumtiņa sānos, (skat.BK-8i)</t>
  </si>
  <si>
    <t>Putupoliuretāna aizpildījums siltinājuma kabatās; 0,15m³ uz jumtiņu</t>
  </si>
  <si>
    <t>Mitruma izturīga finiera plātņu, b=22, ieklāšana uz spārēm, 4 m² uz jumtu</t>
  </si>
  <si>
    <t>Antisep.koka latas 50x50, l=370; s=0,5 m; enkur. uz parapeta, 7 gb uz jumtu</t>
  </si>
  <si>
    <t>Mitruma izturīga finiera plātņu, b=22, B=420, L=4,1m, ieklāšana uz parapeta</t>
  </si>
  <si>
    <t>Slīpinājuma detaļas 100x100 gar parapetu un ēkas ārsienu</t>
  </si>
  <si>
    <t xml:space="preserve">Liekta metāla enkurdetaļa -4x40x570, s=500, 7 gab uz parapetu </t>
  </si>
  <si>
    <t>Jumta seguma ierīkošana:</t>
  </si>
  <si>
    <t>Apakšējais segums (3,5 kg/m² jumtam, b=1 m, uzliekums uz ārsienas, h=0,3m, uzliekums parapeta, b=0,9m,; kopā B=1.9 m; L=2x4.1 m</t>
  </si>
  <si>
    <t>Augšējais segums (4,5 kg/m²), ar uzliekumu uz ārsienas un parapeta, b=1.9; l=2x4.1 m</t>
  </si>
  <si>
    <t>Parapeta apšuvums ar skārdu, b=0,6 m, l=2x5.3m, rūpīgi aplocīts ap enkuriem, tonis pēc AR</t>
  </si>
  <si>
    <t>Metāla detaļu pretkorozijas krāsojums</t>
  </si>
  <si>
    <t>Siltinātā dzīvokļu jumtiņa pieslēgums pie ārsienas (mezgls lapā BK-8i, kop.L=8.2 m:</t>
  </si>
  <si>
    <t xml:space="preserve">   * akmens vate, b=30, h=300, pie ārsienas</t>
  </si>
  <si>
    <t xml:space="preserve">   * papildus seguma kārtas pie sienas pieslēguma, kop.b=0.65+0.45 m, L=8.2 m</t>
  </si>
  <si>
    <t xml:space="preserve">   * cokola profils zem ārsienas siltinājuma S7 (b=50 mm) gar dzīvokļa jumtu</t>
  </si>
  <si>
    <t xml:space="preserve">Deflektoru iebūve siltinātā dzīvokļa jumtā, Ø100 mm, h=300 mm, skatīt mezglu lapā BK-8 </t>
  </si>
  <si>
    <t>Jumtiņa apmales skārda demontāža (b=0,4m), 3 gb (1.,3.,4.sekcija)</t>
  </si>
  <si>
    <t>Esošā ruberoīda seguma noņemšana, virsmas attīrīšana, izlīdzināšana ar cementa javu, b=20</t>
  </si>
  <si>
    <t>Java</t>
  </si>
  <si>
    <t>Jumtiņa betona virsmas notīrīšana fasādē atsegtām sānu malām un apakšējai plaknei</t>
  </si>
  <si>
    <t>Jumtiņa apakšējās virsmas un malu remonts:</t>
  </si>
  <si>
    <t xml:space="preserve">   * atsegto stiegru pretkorozijas apstrāde, precizēt pēc vietas</t>
  </si>
  <si>
    <t xml:space="preserve">   * virsmas apstrāde ar sasaistes uzlabotāju</t>
  </si>
  <si>
    <t xml:space="preserve">   * betona aizsargkārtas atjaunošana</t>
  </si>
  <si>
    <t xml:space="preserve">   * izlīdzinātās virsmas špaktelēšana un gruntēšana</t>
  </si>
  <si>
    <t xml:space="preserve">   * sagatavotas virsmas krāsošana ar betona virsmai paredzētu fasādes krāsu( 2x kārtas)</t>
  </si>
  <si>
    <t>Antiseptizētas koka latas 50x50 enkurošana gar jumtiņa malu</t>
  </si>
  <si>
    <t>Siltinājuma, b=50, ieklāšana uz jumtiņa</t>
  </si>
  <si>
    <t xml:space="preserve">Jumtiņa dzegas un sānu apšuvums ar rūpnieciski krāsotu skārdu, b=500, (pēc krāsu pases) </t>
  </si>
  <si>
    <t>Papildus seguma kārta (3,5 kg/m²), uz dzegas, noliekta, nostiprināta, b=500mm, l=9.6 m</t>
  </si>
  <si>
    <t>Jumta skārda lāseņa nostiprināšana pa jumtiņa garumu, b=250, tonis pēc AR norādēm</t>
  </si>
  <si>
    <t>Jumta segums</t>
  </si>
  <si>
    <t>Apakšējais segums (3,5 kg/m²) ar 15 cm uzliekumu uz ārsienas</t>
  </si>
  <si>
    <t>Augšējais segums (4,5 kg/m²) ar 15 cm uzliekumu uz ārsienas</t>
  </si>
  <si>
    <t>Putupolistirola siltinājums, enkurots pie ārsienas gar jumtiņu, b=150, h=150</t>
  </si>
  <si>
    <t>Cokola profils zem ārsienas siltinājuma S1 (b=170 mm) gar jumtiņu</t>
  </si>
  <si>
    <t xml:space="preserve">Krāsota skārda ieliekta noseglīste gar pieslēgumu, b=250, enkurojuma solis 20 cm </t>
  </si>
  <si>
    <t>Hemetizēta šuve gar ārsienas un jumtiņa pieslēgumu</t>
  </si>
  <si>
    <t>Jumtiņa atjaunošana un pagarināšana 2.sekcijai (lapa BK-9)</t>
  </si>
  <si>
    <t>Jumtiņa apmales skārda demontāža (b=0,4m), l=3,2</t>
  </si>
  <si>
    <t>Esošā ruberoīda seguma noņemšana, virsmas attīrīšana, izlīdzināšana ar stiegrotu cementa javu, b=20</t>
  </si>
  <si>
    <t>Jumtiņa betona virsmas notīrīšana fasādē atsegtām sānu malām un apakšējai plaknei (arī telpās)</t>
  </si>
  <si>
    <t xml:space="preserve">   * betona aizsargkārtas atjaunošana (remontjava)</t>
  </si>
  <si>
    <t>Jumtiņa pagarināšanai veicamie būvdarbi (skat.lapu BK-9):</t>
  </si>
  <si>
    <t xml:space="preserve">   * brusu kurpes, 100x120, nostiprināšana ķieģeļu mūra (2 vietas) un paneļu ārsienā (2 vietas) </t>
  </si>
  <si>
    <t xml:space="preserve">   * ķīļenkuri M12x200, 4 gab uz atbalstvietu</t>
  </si>
  <si>
    <t xml:space="preserve">   * antiseptizētas koka sijas 100x180(h), l=3* m, 2 gab, nostiprināšana brusu kurpēs</t>
  </si>
  <si>
    <t xml:space="preserve">   * cementa-skaidu plātnes  apšuvums dzegas pusē un siju apakšā, b=0,2+0,5 m=0,7 m </t>
  </si>
  <si>
    <t xml:space="preserve">   * mitruma izturīgas OSB loksnes, b=15, apšuvums uz siju augšas, joslas platums 0,5 m</t>
  </si>
  <si>
    <t xml:space="preserve">   * papildus jumta seguma kārta uz dzegas ar noliekumu un nostiprinājumu, b=0,5 m</t>
  </si>
  <si>
    <t>Siltinājuma, b=50, ieklāšana uz jumtiņa (esošā platība bez pagarinājuma)</t>
  </si>
  <si>
    <t>Cokola nosegprofils zem ārsienas siltinājuma S1, b=170, pa jumtiņa pieslēguma perimetru</t>
  </si>
  <si>
    <t>Putupolistirola siltinājums, enkurots pie ārsienas H-H gar jumtiņu, b=20, h=700</t>
  </si>
  <si>
    <t xml:space="preserve">Putupolistirola siltinājuma apmetums un krāsojums pēc sistēmas AS-1, skat.norādes AR rasēj. </t>
  </si>
  <si>
    <t>Putupolistirola siltinājums, enkurots pie ārsienas 8-8, 11-11 gar jumtiņu, b=150, h=150</t>
  </si>
  <si>
    <t xml:space="preserve">Jumtiņa dzegas apšuvums ar rūpnieciski krāsotu skārdu, b=350, l=3 m (pēc krāsu pases) </t>
  </si>
  <si>
    <t>Apakšējais segums (3,5 kg/m²) ar 15 cm uzliekumu uz pieslēdzošām ārsienas</t>
  </si>
  <si>
    <t xml:space="preserve">Krāsota skārda ieliekta noseglīste gar pieslēgumu, b=250, enkurojuma solis 20 cm, gar logu-pēc vietas </t>
  </si>
  <si>
    <t>Hemetizēta šuve gar ārsienas un jumtiņa  pieslēgumu</t>
  </si>
  <si>
    <t>Veicamo darbu apjomi saglabājamo jumta elementu atjaunošanai (lapas BK-4, BK-5, BK-6)</t>
  </si>
  <si>
    <t>Dzelzsbetona jumtiņu noņemšana-atpakaļatlikšana uz šuvju un jumta  virsmas remonta laiku (~310 kg)</t>
  </si>
  <si>
    <t>Ruberoīda ielāpu noņemšana.no jumta augšējās virsmas (no visiem elementiem), precizēt pēc vietas</t>
  </si>
  <si>
    <t>Galasienu virsmas attīrīšana ar smilšpapīru jumta pusē</t>
  </si>
  <si>
    <t>Saduršuvju attīrīšana starp visiem jumta elementiem no vecās javas, mastikas u.c. fasādes, jumta  un bēniņu pusē: šuves starp paneļiem; gar teknēm, gar dzegu fasādē un bēniņos; šuves pie galasienām u.c.</t>
  </si>
  <si>
    <t>Iztīrīto šuvju hermetizēšana ar hermētiķi</t>
  </si>
  <si>
    <t xml:space="preserve">Jumta paneļu, tekņu, jumtiņu, parapetu  augšējās un redzamās sānu virsmas mehāniska attīrīšana ar smilšpapīru: jumta paneļi - 777 m², teknes - 151 m², jumtiņi - 147 m², parapeu plātnes - 35 m² </t>
  </si>
  <si>
    <t>Jumta virsmas mazgāšana ar ūdens strūklu zem spiediena (pirms tam notekpiltuvēm uzliekot sietus, lai netīrumi neaizsprosto lietus kanalizāciju)</t>
  </si>
  <si>
    <t>Jumta augšējās virsmas  plaisu iztīrīšana no nenoturīgām betona daļiņām, precizēt pēc attīrīšanas</t>
  </si>
  <si>
    <t>Plaisu aizdare ar epoksīdsveķu mastiku (šķidru)</t>
  </si>
  <si>
    <t xml:space="preserve">Caurumu, līdz Ø10* cm, plātnes b=100, aizpldīšana paneļu virsmā, betons B20 F50 </t>
  </si>
  <si>
    <t xml:space="preserve">Atsegtā stiegrojuma attīrīšana līdz kl.Sa (min.St2), pārklāt ar suspensiju augšējā virsmā, veicamo apjomu precizēt pēc virsmas attīrīšanas </t>
  </si>
  <si>
    <t>Betona aizsargkārtas, b=15, atjaunošana augšvirsmai ar sastāvu, precizēt</t>
  </si>
  <si>
    <t>Saķeres uzlabotāja, grunts uzklāšana uz tīras, samitrinātas virsmas</t>
  </si>
  <si>
    <t xml:space="preserve">Hidroizolācija divās kārtās: pie izvadiem, jumta lūkām, galasienām, b~300 </t>
  </si>
  <si>
    <t>Tekņu dibena virsmas slīpināšana - cementa java M200 ar piedevu, 0÷20 mm</t>
  </si>
  <si>
    <t>Piltuvju iestrāde dzelzsbetona teknēs pēc tehnoloģijas lapā BK-6</t>
  </si>
  <si>
    <t xml:space="preserve">Hidroizolācija visā tekņu augšējā virsmā </t>
  </si>
  <si>
    <t>Hidroizolācija gar savienojumiem teknēs un gar piltuvēm, precizēt pēc vietas</t>
  </si>
  <si>
    <t>Hidroizolācijas, UV izturīga, uzklāšana 2 kārtās ar augstspied. uzsmidzināšanas iekārtu</t>
  </si>
  <si>
    <t>Jumta parapetu apdare pēc betona virsmas atjaunošanas:</t>
  </si>
  <si>
    <t xml:space="preserve">  * parapetu visrmas, b=550, L=41 m, slīpināšana ar cementa javu uz jumta pusi, b=20÷40 mm</t>
  </si>
  <si>
    <t xml:space="preserve">  * liektu enkuru -4x40, l=750*, s=300, nostiprināšana uz parapeta, 135 gab</t>
  </si>
  <si>
    <t xml:space="preserve">  * dībeļi M10x80 enkurdetaļu stiprināšanai pie parapeta plātnes, 2 gab uz detaļu</t>
  </si>
  <si>
    <t xml:space="preserve">  * parapetu apšuvums, b=800*, ar krāsotu jumta skārdu pēc krāsu pases</t>
  </si>
  <si>
    <t xml:space="preserve">  * enkuru pretkorozijas krāsojums</t>
  </si>
  <si>
    <t>Jumta lūku vāku, nomaiņa esošos atvērumos 610*x1030*, sk.lapu BK-7</t>
  </si>
  <si>
    <t>Šuvju hermetizēšana gar uzstādītām lūkām</t>
  </si>
  <si>
    <t>Jumta margu uzstādīšana</t>
  </si>
  <si>
    <t>Jumta paneļu un tekņu apakšējās virsmas remonts (bēniņu puse), skat. lapu BK-2:</t>
  </si>
  <si>
    <t>Paneļu, tekņu  virsmas attīrīšana no nepiesaistītām daļiņām, uzslāņojumiem (skat.norādes BK-2)</t>
  </si>
  <si>
    <t>Atsegtā stiegrojuma notīrīšana līdz klasei Sa (min. St 2),apjomu precizēt būvdarbu laikā</t>
  </si>
  <si>
    <t>Stiegrojuma pārklājums ar suspensiju vienā kārtā</t>
  </si>
  <si>
    <t>Paneļu, tekņu  plaisu iztīrīšana no nenoturīgām betona daļiņām, apjomu precizēt pēc virsmas attīrīšanas</t>
  </si>
  <si>
    <t>Plaisu aizdare ar fiksotropisku (biezu) remontjavu</t>
  </si>
  <si>
    <t>Apakšējās virsmas noklāšana ar remontjavu (var ar izsmidzināšanu)</t>
  </si>
  <si>
    <t>Paneļu virsmas apstrāde ar pretpelējuma līdzekli 3 reizes</t>
  </si>
  <si>
    <t>Ieejas mezglu atjaunošana</t>
  </si>
  <si>
    <t>Veicamie darbi pagraba kāpņu un laukumu atjaunošanai</t>
  </si>
  <si>
    <t xml:space="preserve">Bojātā betona nokalšana, b=~30, no pagraba ieejas laukumiem (pie pagraba durvīm) </t>
  </si>
  <si>
    <t>Uz drenāžas atvēruma pusi slīpinātas betona B20 F50 abrazīvas grīdas ierīkošana pie pagraba durvīm</t>
  </si>
  <si>
    <t>betons</t>
  </si>
  <si>
    <t>Pagraba kāpņu un pandusu virsmas attīrīšana, betona  virsmas remonts uz saķeres uzlabotāja slāņa</t>
  </si>
  <si>
    <t>Grunts atrakšana pie pagraba atbalstsienas drenāžas ierīkošanai (~1 m³ uz ieeju); šķ.anal.gaismas šahtām</t>
  </si>
  <si>
    <t>Šķembu pildījums drenāžas nolūkam (~0,5 m³ uz ieeju), skat.anal.šķēl.AR rasējumos pie gaisamas šahtām</t>
  </si>
  <si>
    <t>Grunts atpakaļatbēršana ar blietēšanu pa kārtām</t>
  </si>
  <si>
    <t xml:space="preserve">Drenāžas atvērumu Ø50 mm  izbūve pagraba atbalstsienā, b=400, pagraba laukuma grīdas līmenī </t>
  </si>
  <si>
    <t xml:space="preserve">Drenāžas caurules, l=500,  nostiprināšana atvērumā ar restīti pagraba pusē, </t>
  </si>
  <si>
    <t>Pagraba atbalstsienas virsmas attīrīšana, betona visrmas remonts, krāsošana ar betona krāsu āra darbiem</t>
  </si>
  <si>
    <t>Apkure un ventilācija</t>
  </si>
  <si>
    <t>Radiatori ir izkļauti atbilstoši pasūtītāja prasībām, jo to uzstādīšanu iedzīvotāji veiks par saviem līdzekļiem. Savukārt projekta dokumentācijā ir iekļauti, lai iedzīvotāji zinātu, kādas jaudas un parametru sildķermeņus izvēlētos</t>
  </si>
  <si>
    <t>Esošās apkures sistēmas demontāža</t>
  </si>
  <si>
    <t>k-ts</t>
  </si>
  <si>
    <t>Polipropilēna caurule apkurei Dn40, montāža, stiprināšana pie sienas/griestiem</t>
  </si>
  <si>
    <t>Polipropilēna caurule apkurei Dn32, montāža, stiprināšana pie sienas/griestiem</t>
  </si>
  <si>
    <t>Polipropilēna caurule apkurei Dn25, montāža, stiprināšana pie sienas</t>
  </si>
  <si>
    <t>Polipropilēna caurule apkurei Dn20, montāža, stiprināšana pie sienas</t>
  </si>
  <si>
    <t>Polipropilēna caurule apkurei Dn15, montāža, stiprināšana pie sienas</t>
  </si>
  <si>
    <t>Polipropilēna caurules trejgabals Dn 40, montāža</t>
  </si>
  <si>
    <t>Polipropilēna caurules trejgabals Dn 32, montāža</t>
  </si>
  <si>
    <t>Polipropilēna caurules trejgabals Dn 25, montāža</t>
  </si>
  <si>
    <t>Polipropilēna caurules trejgabals Dn 20, montāža</t>
  </si>
  <si>
    <t>Polipropilēna caurules trejgabals Dn 15, montāža</t>
  </si>
  <si>
    <t>PPR caurules pagrieziens 90°, Dn15÷Dn25, montāža</t>
  </si>
  <si>
    <t>PPR caurules diametru maiņa Dn40→Dn32, montāža</t>
  </si>
  <si>
    <t>PPR caurules diametru maiņa Dn32→Dn25, montāža</t>
  </si>
  <si>
    <t>PPR caurules diametru maiņa Dn25→Dn20, montāža</t>
  </si>
  <si>
    <t>PPR caurules diametru maiņa Dn20→Dn15, montāža</t>
  </si>
  <si>
    <t>Pāreja PE-Cu, Dn 15, montāža (mufe)</t>
  </si>
  <si>
    <t>Pāreja PE-Cu, Dn 20, montāža (mufe)</t>
  </si>
  <si>
    <t>PPR caurules DN 40 pagrieziens, 90°, montāža</t>
  </si>
  <si>
    <t>PPR caurules DN 32 pagrieziens, 90°, montāža</t>
  </si>
  <si>
    <t>Ventilis lodveida; t=110°C; P=8 bar; Dn40</t>
  </si>
  <si>
    <t>Ventilis lodveida; t=110°C; P=8 bar; Dn20</t>
  </si>
  <si>
    <t>Ventilis lodveida; t=110°C; P=8 bar; Dn15</t>
  </si>
  <si>
    <t>Cauruļvada Dn40 siltumizolācijas čaula, b=&gt;50 mm, l= 0.040 W/K×m², caurules siltumizolēšana</t>
  </si>
  <si>
    <t>Cauruļvada Dn32 siltumizolācijas čaula, b=&gt;50 mm, l= 0.040 W/K×m², caurules siltumizolēšana</t>
  </si>
  <si>
    <t>Cauruļvada Dn25 siltumizolācijas čaula, b=&gt;50 mm, l= 0.040 W/K×m², caurules siltumizolēšana</t>
  </si>
  <si>
    <t>Cauruļvada Dn20 siltumizolācijas čaula, b=&gt;50 mm, l= 0.040 W/K×m², caurules siltumizolēšana</t>
  </si>
  <si>
    <t>Cauruļvada Dn15 siltumizolācijas čaula, b=&gt;50 mm, l= 0.040 W/K×m², caurules siltumizolēšana</t>
  </si>
  <si>
    <t>Cauruļvada Dn40 slīdošais balsts (termokompensācijas čaula), izbūve caur  griestiem, hermetizācija, apmetuma un krāsojuma atjaunošana</t>
  </si>
  <si>
    <t>Cauruļvada Dn32 slīdošais balsts (termokompensācijas čaula), izbūve caur  griestiem, hermetizācija, apmetuma un krāsojuma atjaunošana</t>
  </si>
  <si>
    <t>Cauruļvada Dn25 slīdošais balsts (termokompensācijas čaula), izbūve caur  griestiem, hermetizācija, apmetuma un krāsojuma atjaunošana</t>
  </si>
  <si>
    <t>Cauruļvada Dn20 slīdošais balsts (termokompensācijas čaula), izbūve caur  griestiem, hermetizācija, apmetuma un krāsojuma atjaunošana</t>
  </si>
  <si>
    <t>Cauruļvada Dn15 slīdošais balsts (termokompensācijas čaula), izbūve caur  griestiem, hermetizācija, apmetuma un krāsojuma atjaunošana</t>
  </si>
  <si>
    <t>Vara caurule apkurei, Dn20, montāža, stiprināšana pie sienas, ar fasondetaļām</t>
  </si>
  <si>
    <t>Vara caurule apkurei, Dn15, montāža, stiprināšana pie sienas, ar fasondetaļām</t>
  </si>
  <si>
    <t>Cauruļvadu un pievienojumu fasondetaļas un veidgabali</t>
  </si>
  <si>
    <t>Montāžas palīgmateriāli</t>
  </si>
  <si>
    <t>Iekārta datu centralizētai nolasīšanai, uzstādāms katras  sekcijas kāpņu telpā, uzstādīšana, ieregulēšana, vai analogs</t>
  </si>
  <si>
    <t>Cauruļvada Dn15 siltumizolācijas čaula, b=&gt;30 mm, l= 0.040 W/K×m², caurules siltumizolēšana</t>
  </si>
  <si>
    <t>Cauruļvada pieslēgums siltummezglā Dn40</t>
  </si>
  <si>
    <t>Apkures sistēmas nopresēšana,  ieregulēšana, pārbaude un 
nodošana ekspluatācijā</t>
  </si>
  <si>
    <t>Ventilācijas sistēma</t>
  </si>
  <si>
    <t>Esošo ventilācijas kanālu (skursteņu, cuku) apskate, remonts, tīrīšana (t.sk. aizgruvumu)</t>
  </si>
  <si>
    <t>Vēdināšanas komplekts, montāža ārsienā</t>
  </si>
  <si>
    <t>Gaisa nosūces reste 250×150</t>
  </si>
  <si>
    <t>Siltuma maksas sadalītājs “Doprimo 3 radio net" firmas ISTA vai ekvivalents, 2-sensoru, starta temperatūra &lt; 23 °C; alumīnija plāksne F22, saskaņā ar Eiropas standartu DIN EN 834 Jādarbojas sistēmā “ISTA Symphonic sensor net” un pieslēdzams pie datu pārraides ierīces “ISTA Memonic 3 radio net” vai ekvivalents</t>
  </si>
  <si>
    <t>Automātiskais patēriņa ierobežotājs ar integrētu termoregulējošu vārstu; t=110°C; P=8 bar, pāreju uzstādīšana, ieregulēšana</t>
  </si>
  <si>
    <t>Sildķermeņa pievienojuma krāns t=110 °C; P=8 bar; Dn15;</t>
  </si>
  <si>
    <t>Divcauruļu sistēmu radiatoru termostatiskais vārsts komplektā ar savienojumu  t=110 °C; P=8 bar; Dn15</t>
  </si>
  <si>
    <t>Sensors vārstiem , uzstādīšana, ieregulēšana</t>
  </si>
  <si>
    <t>Atkritumu vadu demontāža bēniņu stāvā un bēniņu pārseguma atvērumu Ø300, jumtā Ø220 aizbetonēšana pēc atkritumu vadu demontāžas (katram 4 vietas):</t>
  </si>
  <si>
    <t>Apmetuma sistēma virs siltinājuma (AS-2), b=7mm; Siltinājums - akmensvate λ=0,036W/m²K, b=100mm; Līmjava; Gruntējums; Esoša betona bloka siena/pamatu panelis, b=250mm</t>
  </si>
  <si>
    <t>Profilētais skārds lodžiju margu paneļiem</t>
  </si>
  <si>
    <t>Lodžiju jumtiņa pieslēgums pie ārsienas (mezgls lapā BK-8), kop.L=95.2 m:</t>
  </si>
  <si>
    <t xml:space="preserve">   * lodžijas paneļu priekšējās malas siltinājums S7, b=50 mm, h=300* mm, L=95.2 m </t>
  </si>
  <si>
    <r>
      <rPr>
        <b/>
        <sz val="8"/>
        <rFont val="Arial"/>
        <family val="2"/>
        <charset val="186"/>
      </rPr>
      <t>Ārējo ieeju jumtiņu</t>
    </r>
    <r>
      <rPr>
        <sz val="8"/>
        <rFont val="Arial"/>
        <family val="2"/>
        <charset val="186"/>
      </rPr>
      <t xml:space="preserve"> atjaunošana (skat. lapā BK-6)</t>
    </r>
  </si>
  <si>
    <t>Karstais ūdens</t>
  </si>
  <si>
    <t>Karstā ūdens sūknis (precizēt ar pasūtītāju), montāža</t>
  </si>
  <si>
    <t>Karstā ūdens skaitītājs (precizēt ar pasūtītāju), montāža</t>
  </si>
  <si>
    <t>Karstā ūdens guļvadi, montāža (padeve un atpakaļgaita) pagrabā atbilstoši projektam, un to pieslēgums sistēmai</t>
  </si>
  <si>
    <t>Vēdināšanas ailu izveide (200×200). Vēdināšanas PVC ārtelpām paredzētās restītes R-3, 250×250mm</t>
  </si>
  <si>
    <t>Lodžiju margu apšuvuma karkass, paneļu apakšvirsmas, margu un detaļu remonts</t>
  </si>
  <si>
    <t>Lodžiju margu apšuvuma metāla detaļas, nesošo sienu solis s=6,4 m:</t>
  </si>
  <si>
    <t xml:space="preserve">   * cinkota leņķprofila L40x40x3 joslas, 4 gab uz margu; kop.L=4x77x6,4=1971m</t>
  </si>
  <si>
    <t xml:space="preserve">   * cinkota leņķprofila L40x40x3 detaļa,3 joslās; l=50; s=400, uz margu 17 gb; kop.L=0.05x3x17x77=196m</t>
  </si>
  <si>
    <t>Lodžiju margu apšuvuma metāla detaļas, nesošo sienu solis s=3,2 m:</t>
  </si>
  <si>
    <t xml:space="preserve">   * cinkota leņķprofila L40x40x3 joslas, 4 gab uz margu; kop.L=4x15x3,2=192m</t>
  </si>
  <si>
    <t xml:space="preserve">   * cinkota leņķprofila L40x40x3 detaļa,3 joslās; l=50; s=400, uz margu 9 gb; kop.L=0.05x3x17x77=20,3 m</t>
  </si>
  <si>
    <t>Citi materiāli (skrūves, dībeļi, malu apšuvumi u.c:</t>
  </si>
  <si>
    <t xml:space="preserve">   * neilona dībeļi Fischer Sx8x50, 1gb uz detaļu 40x40x3</t>
  </si>
  <si>
    <t xml:space="preserve">   * skrūves SL2-4,8x20 katrā 2.vilnī (s=270), 4 joslās ar kop.L=2164 m+apakšas skrūvēšana 1josla</t>
  </si>
  <si>
    <t xml:space="preserve">   * skrūves SL2-4,8x20 joslu skrūvēšanai pie detaļām, 1 gb uz det.40x40x3</t>
  </si>
  <si>
    <t xml:space="preserve">   * mitruma izturīga saplākšņa, 10(h)x120, sleja palodzes ierīkošanai</t>
  </si>
  <si>
    <t xml:space="preserve">   * dībeļi Ø6x60 slejas stiprināšanai pie margas, s= 400</t>
  </si>
  <si>
    <t xml:space="preserve">   * skrūves 4,5x40, s=400, slejas stiprināšnai pie palodzes leņķa 40x40x3</t>
  </si>
  <si>
    <t xml:space="preserve">   * palodzes skārda apšuvums, b=0,2* m, rūpīgi aplocīts, slīpināts, tonis pēc AR krāsu pases</t>
  </si>
  <si>
    <t xml:space="preserve">   * apakšējais  skārda apšuvums, b=0,18 m, rūpīgi aplocīts, nostiprināts, tonis pēc AR krāsu pases</t>
  </si>
  <si>
    <t xml:space="preserve">   * sānu  skārda apšuvums, b=0,15 m, rūpīgi aplocīts, nostiprināts, tonis pēc AR, 70 vietas, h=1,25m</t>
  </si>
  <si>
    <t xml:space="preserve">Lodžiju margu metāla detaļu pretkorozijas apstrāde, pēc vietas stiprinājumu pārbaude un atjaunošana: </t>
  </si>
  <si>
    <t xml:space="preserve">   * margu plātņu metāla ietvara lokšņu -50x4 attīrīšana no rūsas un pretkorozijas krāsošana: karkasa perimetrs lielām lodžijām 15.2 m; mazajām - 8.8 m; kop.P=1302,4 m</t>
  </si>
  <si>
    <t xml:space="preserve">   * margu plātņu betona virsmas bojājumu, izdrupumu remonts (pieņemts 0,3m² uz margu 1,25x3,2m: 0,3x169gb=51m²)</t>
  </si>
  <si>
    <t xml:space="preserve">   * metāla detaļu 100x100 attīrīšana no rūsas, pretkorozijas krāsošana (fasādē 151 gb)</t>
  </si>
  <si>
    <t xml:space="preserve">   * metāla detaļu 100x100 attīrīšana, pretkorozijas krāsošana (uz paneļiem 8gb uz 6,4m; 4gb uz 3,2m=676 gb)</t>
  </si>
  <si>
    <t xml:space="preserve">   * metinājumu vietu pārbaude, remonts vai atjaunošana, kopā 827 vietas; precizēt būvdarbu laikā </t>
  </si>
  <si>
    <t>Metāla elementi projektēto "Sendvič" paneļu atbalstam (skatīt lapu BK-11, BK-14):</t>
  </si>
  <si>
    <t>Esošo lodžiju margu paneļu virsmu notīrīšana, 1,25×3,2m; 169gb</t>
  </si>
  <si>
    <t>objekts</t>
  </si>
  <si>
    <t xml:space="preserve">Tiešās izmaksas kopā, t. sk. darba devēja sociālais nodoklis 23,59% </t>
  </si>
  <si>
    <t>Durvju un logu aiļu apdare ar akmensvates plātnēm b=30mm,platums~ 0,25m* λ&lt;=0,037 W/(mK)</t>
  </si>
  <si>
    <r>
      <t xml:space="preserve">Siltumizolācijas akmensvates lameļu līmēšana pie pārseguma apakšas, b=100mm, </t>
    </r>
    <r>
      <rPr>
        <sz val="8"/>
        <rFont val="Calibri"/>
        <family val="2"/>
        <charset val="186"/>
      </rPr>
      <t>λ</t>
    </r>
    <r>
      <rPr>
        <sz val="8"/>
        <rFont val="Arial"/>
        <family val="2"/>
        <charset val="186"/>
      </rPr>
      <t>=0,037 W/m²K</t>
    </r>
  </si>
  <si>
    <t>Beramās akmens vates ieklāšana, b=400 mm λ=0,041W/mK</t>
  </si>
  <si>
    <t>Jumtiņu atjaunošana virs 5.stāva lodžijām (norādes lapā BK-3, BK-8i)</t>
  </si>
  <si>
    <t xml:space="preserve">   * antispetizētas koka latas 50x50x220* stiprināšana jumta dzegā un sānos; s=500, 224 gab, kop.L=72 m</t>
  </si>
  <si>
    <t>Siltinātu jumtiņu izbūve virs 5.stāva dzīvokļiem lodžiju zonā (norādes skat. lapā BK-5,  BK-8i; ēkā ir 2 šādi jumtiņi)</t>
  </si>
  <si>
    <r>
      <t>Putupoliuretāna siltinājums,</t>
    </r>
    <r>
      <rPr>
        <sz val="8"/>
        <rFont val="Symbol"/>
        <family val="1"/>
        <charset val="2"/>
      </rPr>
      <t xml:space="preserve"> l</t>
    </r>
    <r>
      <rPr>
        <sz val="8"/>
        <rFont val="Arial"/>
        <family val="2"/>
        <charset val="186"/>
      </rPr>
      <t>=0,025 W/mK, b=200, B=0,9m; L=2x2m jumtā  starp spārēm</t>
    </r>
  </si>
  <si>
    <t xml:space="preserve">Tāme sastādīta 2021. gada </t>
  </si>
  <si>
    <t>WOOS-21-2</t>
  </si>
  <si>
    <t>Tāme sastādīta  2021. gada tirgus cenās, pamatojoties uz AR un BK daļas rasējumiem</t>
  </si>
  <si>
    <t xml:space="preserve">Apmetuma sistēma virs siltinājuma, b=7mm 
(AS-1 vai AS-2) (lodžiju paneļu galiem- skārda iesegums); Siltinājums - poliuretāna materiāls; λ=0,031W/mK), b=50mm; Līmjava; Gruntējums; Esoša betona bloka siena/pamatu panelis, b=160/250*mm   </t>
  </si>
  <si>
    <t>Apmetuma sistēma virs siltinājuma (AS-1), b=7mm; Grunts
putupolistirola plāksne Tenapors Neo EPS 100 vai ekvivalents; λ=0,031* W/mK, b=100mm; 1,0m dziļumā no zemes līmeņa; Līmjava
Vertikālā hidroizolācija; Grunts; Esošā   siena -ribotais panelis, b=450mm</t>
  </si>
  <si>
    <t>Hidroizolācija uz cementa bāzes AQUAFIN-2K/M vai ekvivalents 3.kārtas  monolītās betona apmales pieslēguma vietā, 3 kārtas; l=375*mm</t>
  </si>
  <si>
    <r>
      <t>Akmens vate Paroc ROS 50 vai ekvivalents,</t>
    </r>
    <r>
      <rPr>
        <sz val="8"/>
        <rFont val="Symbol"/>
        <family val="1"/>
        <charset val="2"/>
      </rPr>
      <t xml:space="preserve"> l</t>
    </r>
    <r>
      <rPr>
        <sz val="8"/>
        <rFont val="Arial"/>
        <family val="2"/>
        <charset val="186"/>
      </rPr>
      <t>=0,038 W/mK, h=50,b=200, L=4,1 mx 2 jumti, starp latām, šķ.1-1</t>
    </r>
  </si>
  <si>
    <t xml:space="preserve">   * lodžijas paneļu apakšējās betona virsmas atjaunošana pēc Sakret vai ekvivalentas tehn. </t>
  </si>
  <si>
    <t>Tāme sastādīta  2021. gada tirgus cenās, pamatojoties uz AVK daļas rasējumiem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</si>
</sst>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;;"/>
    <numFmt numFmtId="165" formatCode="0;;"/>
    <numFmt numFmtId="166" formatCode="0.0%"/>
    <numFmt numFmtId="167" formatCode="0.0"/>
  </numFmts>
  <fonts count="14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  <font>
      <sz val="8"/>
      <color rgb="FFFF0000"/>
      <name val="Arial"/>
      <family val="2"/>
      <charset val="186"/>
    </font>
    <font>
      <sz val="10"/>
      <name val="Helv"/>
    </font>
    <font>
      <sz val="8"/>
      <name val="Calibri"/>
      <family val="2"/>
      <charset val="186"/>
    </font>
    <font>
      <sz val="8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0" fontId="7" fillId="0" borderId="0"/>
    <xf numFmtId="9" fontId="7" fillId="0" borderId="0" applyFont="0" applyFill="0" applyBorder="0" applyAlignment="0" applyProtection="0"/>
    <xf numFmtId="0" fontId="11" fillId="0" borderId="0"/>
  </cellStyleXfs>
  <cellXfs count="2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0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3" xfId="0" applyFont="1" applyBorder="1" applyAlignment="1">
      <alignment horizontal="center" vertical="center" textRotation="90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164" fontId="1" fillId="0" borderId="42" xfId="0" applyNumberFormat="1" applyFont="1" applyBorder="1" applyAlignment="1">
      <alignment vertical="top" wrapText="1"/>
    </xf>
    <xf numFmtId="164" fontId="2" fillId="0" borderId="42" xfId="0" applyNumberFormat="1" applyFont="1" applyBorder="1" applyAlignment="1">
      <alignment horizontal="center" vertical="center" wrapText="1"/>
    </xf>
    <xf numFmtId="164" fontId="1" fillId="0" borderId="42" xfId="2" applyNumberFormat="1" applyFont="1" applyBorder="1" applyAlignment="1">
      <alignment horizontal="center" vertical="center"/>
    </xf>
    <xf numFmtId="164" fontId="2" fillId="0" borderId="43" xfId="2" applyNumberFormat="1" applyFont="1" applyBorder="1" applyAlignment="1">
      <alignment horizontal="center" vertical="center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41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39" xfId="0" applyFont="1" applyBorder="1" applyAlignment="1">
      <alignment wrapText="1"/>
    </xf>
    <xf numFmtId="0" fontId="2" fillId="0" borderId="39" xfId="0" applyFont="1" applyBorder="1" applyAlignment="1">
      <alignment wrapText="1"/>
    </xf>
    <xf numFmtId="0" fontId="2" fillId="0" borderId="37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38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1" fillId="0" borderId="29" xfId="0" applyFont="1" applyBorder="1" applyAlignment="1">
      <alignment horizontal="right"/>
    </xf>
    <xf numFmtId="0" fontId="1" fillId="0" borderId="6" xfId="0" applyFont="1" applyBorder="1" applyAlignment="1">
      <alignment wrapText="1"/>
    </xf>
    <xf numFmtId="0" fontId="2" fillId="0" borderId="9" xfId="0" applyFont="1" applyBorder="1" applyAlignment="1">
      <alignment horizontal="center"/>
    </xf>
    <xf numFmtId="164" fontId="1" fillId="0" borderId="44" xfId="0" applyNumberFormat="1" applyFont="1" applyBorder="1" applyAlignment="1">
      <alignment horizontal="center"/>
    </xf>
    <xf numFmtId="0" fontId="1" fillId="0" borderId="29" xfId="0" applyFont="1" applyBorder="1"/>
    <xf numFmtId="0" fontId="1" fillId="0" borderId="29" xfId="0" applyFont="1" applyBorder="1" applyAlignment="1">
      <alignment horizontal="right" wrapText="1"/>
    </xf>
    <xf numFmtId="9" fontId="1" fillId="0" borderId="29" xfId="0" applyNumberFormat="1" applyFont="1" applyBorder="1"/>
    <xf numFmtId="0" fontId="9" fillId="0" borderId="0" xfId="4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2" fillId="0" borderId="0" xfId="4" applyFont="1" applyAlignment="1">
      <alignment horizontal="left"/>
    </xf>
    <xf numFmtId="164" fontId="1" fillId="0" borderId="46" xfId="2" applyNumberFormat="1" applyFont="1" applyBorder="1" applyAlignment="1">
      <alignment horizontal="center" vertical="center"/>
    </xf>
    <xf numFmtId="164" fontId="1" fillId="0" borderId="23" xfId="2" applyNumberFormat="1" applyFont="1" applyBorder="1" applyAlignment="1">
      <alignment horizontal="center" vertical="center"/>
    </xf>
    <xf numFmtId="164" fontId="2" fillId="0" borderId="47" xfId="2" applyNumberFormat="1" applyFont="1" applyBorder="1" applyAlignment="1">
      <alignment horizontal="center" vertical="center"/>
    </xf>
    <xf numFmtId="164" fontId="1" fillId="0" borderId="45" xfId="2" applyNumberFormat="1" applyFont="1" applyBorder="1" applyAlignment="1">
      <alignment horizontal="center" vertical="center"/>
    </xf>
    <xf numFmtId="165" fontId="1" fillId="0" borderId="29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wrapText="1"/>
    </xf>
    <xf numFmtId="165" fontId="1" fillId="0" borderId="46" xfId="0" applyNumberFormat="1" applyFont="1" applyBorder="1" applyAlignment="1">
      <alignment horizontal="center" vertical="center"/>
    </xf>
    <xf numFmtId="164" fontId="1" fillId="0" borderId="29" xfId="0" applyNumberFormat="1" applyFont="1" applyFill="1" applyBorder="1" applyAlignment="1">
      <alignment vertical="top" wrapText="1"/>
    </xf>
    <xf numFmtId="164" fontId="1" fillId="0" borderId="29" xfId="0" applyNumberFormat="1" applyFont="1" applyFill="1" applyBorder="1" applyAlignment="1">
      <alignment horizontal="center" vertical="center" wrapText="1"/>
    </xf>
    <xf numFmtId="164" fontId="1" fillId="0" borderId="43" xfId="0" applyNumberFormat="1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164" fontId="1" fillId="0" borderId="42" xfId="0" applyNumberFormat="1" applyFont="1" applyFill="1" applyBorder="1" applyAlignment="1">
      <alignment vertical="top" wrapText="1"/>
    </xf>
    <xf numFmtId="164" fontId="2" fillId="0" borderId="42" xfId="0" applyNumberFormat="1" applyFont="1" applyFill="1" applyBorder="1" applyAlignment="1">
      <alignment horizontal="center" vertical="center" wrapText="1"/>
    </xf>
    <xf numFmtId="164" fontId="1" fillId="0" borderId="41" xfId="2" applyNumberFormat="1" applyFont="1" applyFill="1" applyBorder="1" applyAlignment="1">
      <alignment horizontal="center" vertical="center"/>
    </xf>
    <xf numFmtId="164" fontId="1" fillId="0" borderId="42" xfId="2" applyNumberFormat="1" applyFont="1" applyFill="1" applyBorder="1" applyAlignment="1">
      <alignment horizontal="center" vertical="center"/>
    </xf>
    <xf numFmtId="164" fontId="2" fillId="0" borderId="43" xfId="2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wrapText="1"/>
    </xf>
    <xf numFmtId="164" fontId="1" fillId="0" borderId="29" xfId="2" applyNumberFormat="1" applyFont="1" applyFill="1" applyBorder="1" applyAlignment="1">
      <alignment horizontal="center" vertical="center"/>
    </xf>
    <xf numFmtId="164" fontId="2" fillId="0" borderId="30" xfId="2" applyNumberFormat="1" applyFont="1" applyFill="1" applyBorder="1" applyAlignment="1">
      <alignment horizontal="center" vertical="center"/>
    </xf>
    <xf numFmtId="164" fontId="1" fillId="0" borderId="5" xfId="2" applyNumberFormat="1" applyFont="1" applyFill="1" applyBorder="1" applyAlignment="1">
      <alignment horizontal="center" vertical="center"/>
    </xf>
    <xf numFmtId="164" fontId="1" fillId="0" borderId="42" xfId="0" applyNumberFormat="1" applyFont="1" applyFill="1" applyBorder="1" applyAlignment="1">
      <alignment horizontal="center" vertical="center" wrapText="1"/>
    </xf>
    <xf numFmtId="164" fontId="1" fillId="0" borderId="46" xfId="2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/>
    </xf>
    <xf numFmtId="164" fontId="2" fillId="0" borderId="47" xfId="2" applyNumberFormat="1" applyFont="1" applyFill="1" applyBorder="1" applyAlignment="1">
      <alignment horizontal="center" vertical="center"/>
    </xf>
    <xf numFmtId="164" fontId="1" fillId="0" borderId="45" xfId="2" applyNumberFormat="1" applyFont="1" applyFill="1" applyBorder="1" applyAlignment="1">
      <alignment horizontal="center" vertical="center"/>
    </xf>
    <xf numFmtId="164" fontId="2" fillId="0" borderId="10" xfId="3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164" fontId="2" fillId="0" borderId="29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0" fontId="1" fillId="0" borderId="0" xfId="0" applyFont="1" applyFill="1"/>
    <xf numFmtId="9" fontId="1" fillId="0" borderId="0" xfId="5" applyFont="1" applyFill="1"/>
    <xf numFmtId="0" fontId="10" fillId="0" borderId="0" xfId="0" applyFont="1" applyFill="1"/>
    <xf numFmtId="164" fontId="2" fillId="0" borderId="13" xfId="3" applyNumberFormat="1" applyFont="1" applyFill="1" applyBorder="1" applyAlignment="1">
      <alignment horizontal="center" vertical="center"/>
    </xf>
    <xf numFmtId="164" fontId="2" fillId="0" borderId="14" xfId="3" applyNumberFormat="1" applyFont="1" applyFill="1" applyBorder="1" applyAlignment="1">
      <alignment horizontal="center" vertical="center"/>
    </xf>
    <xf numFmtId="164" fontId="2" fillId="0" borderId="29" xfId="0" applyNumberFormat="1" applyFont="1" applyFill="1" applyBorder="1" applyAlignment="1">
      <alignment vertical="top" wrapText="1"/>
    </xf>
    <xf numFmtId="165" fontId="1" fillId="0" borderId="29" xfId="0" applyNumberFormat="1" applyFont="1" applyFill="1" applyBorder="1" applyAlignment="1">
      <alignment horizontal="center" vertical="center"/>
    </xf>
    <xf numFmtId="0" fontId="1" fillId="0" borderId="29" xfId="6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167" fontId="1" fillId="0" borderId="29" xfId="0" applyNumberFormat="1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 wrapText="1"/>
    </xf>
    <xf numFmtId="167" fontId="1" fillId="0" borderId="29" xfId="0" applyNumberFormat="1" applyFont="1" applyFill="1" applyBorder="1" applyAlignment="1">
      <alignment horizontal="center" wrapText="1"/>
    </xf>
    <xf numFmtId="1" fontId="1" fillId="0" borderId="29" xfId="0" applyNumberFormat="1" applyFont="1" applyFill="1" applyBorder="1" applyAlignment="1">
      <alignment horizontal="center" wrapText="1"/>
    </xf>
    <xf numFmtId="164" fontId="2" fillId="0" borderId="29" xfId="2" applyNumberFormat="1" applyFont="1" applyFill="1" applyBorder="1" applyAlignment="1">
      <alignment horizontal="center" vertical="center"/>
    </xf>
    <xf numFmtId="164" fontId="2" fillId="0" borderId="29" xfId="3" applyNumberFormat="1" applyFont="1" applyFill="1" applyBorder="1" applyAlignment="1">
      <alignment horizontal="center" vertical="center"/>
    </xf>
    <xf numFmtId="164" fontId="1" fillId="0" borderId="23" xfId="0" applyNumberFormat="1" applyFont="1" applyBorder="1" applyAlignment="1">
      <alignment vertical="top" wrapText="1"/>
    </xf>
    <xf numFmtId="164" fontId="1" fillId="0" borderId="23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3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7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7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2" fillId="0" borderId="35" xfId="0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28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7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horizontal="center" wrapText="1"/>
    </xf>
    <xf numFmtId="0" fontId="2" fillId="0" borderId="48" xfId="3" applyFont="1" applyFill="1" applyBorder="1" applyAlignment="1">
      <alignment horizontal="right" wrapText="1"/>
    </xf>
    <xf numFmtId="0" fontId="2" fillId="0" borderId="49" xfId="3" applyFont="1" applyFill="1" applyBorder="1" applyAlignment="1">
      <alignment horizontal="right" wrapText="1"/>
    </xf>
    <xf numFmtId="0" fontId="2" fillId="0" borderId="13" xfId="3" applyFont="1" applyFill="1" applyBorder="1" applyAlignment="1">
      <alignment horizontal="right" wrapText="1"/>
    </xf>
    <xf numFmtId="0" fontId="2" fillId="0" borderId="14" xfId="3" applyFont="1" applyFill="1" applyBorder="1" applyAlignment="1">
      <alignment horizontal="right" wrapText="1"/>
    </xf>
    <xf numFmtId="0" fontId="2" fillId="0" borderId="10" xfId="3" applyFont="1" applyFill="1" applyBorder="1" applyAlignment="1">
      <alignment horizontal="right" wrapText="1"/>
    </xf>
    <xf numFmtId="0" fontId="2" fillId="0" borderId="29" xfId="3" applyFont="1" applyFill="1" applyBorder="1" applyAlignment="1">
      <alignment horizontal="right"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2" fontId="1" fillId="0" borderId="29" xfId="0" applyNumberFormat="1" applyFont="1" applyBorder="1" applyAlignment="1">
      <alignment wrapText="1"/>
    </xf>
  </cellXfs>
  <cellStyles count="7">
    <cellStyle name="Normal 2" xfId="2" xr:uid="{00000000-0005-0000-0000-000001000000}"/>
    <cellStyle name="Parasts" xfId="0" builtinId="0"/>
    <cellStyle name="Parasts 5" xfId="4" xr:uid="{00000000-0005-0000-0000-000002000000}"/>
    <cellStyle name="Procenti" xfId="5" builtinId="5"/>
    <cellStyle name="Style 1" xfId="6" xr:uid="{00000000-0005-0000-0000-000004000000}"/>
    <cellStyle name="Обычный_33. OZOLNIEKU NOVADA DOME_OZO SKOLA_TELPU, GAITENU, KAPNU TELPU REMONTS_TAME_VADIMS_2011_02_25_melnraksts" xfId="1" xr:uid="{00000000-0005-0000-0000-000005000000}"/>
    <cellStyle name="Обычный_saulkrasti_tame" xfId="3" xr:uid="{00000000-0005-0000-0000-000006000000}"/>
  </cellStyles>
  <dxfs count="174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33"/>
  <sheetViews>
    <sheetView view="pageBreakPreview" zoomScaleNormal="100" zoomScaleSheetLayoutView="100" workbookViewId="0">
      <selection activeCell="B17" sqref="B17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2" t="s">
        <v>0</v>
      </c>
    </row>
    <row r="3" spans="1:3" x14ac:dyDescent="0.2">
      <c r="A3" s="2"/>
      <c r="B3" s="3"/>
      <c r="C3" s="3"/>
    </row>
    <row r="4" spans="1:3" x14ac:dyDescent="0.2">
      <c r="B4" s="148" t="s">
        <v>1</v>
      </c>
      <c r="C4" s="148"/>
    </row>
    <row r="5" spans="1:3" x14ac:dyDescent="0.2">
      <c r="A5" s="2"/>
      <c r="B5" s="2"/>
      <c r="C5" s="2"/>
    </row>
    <row r="6" spans="1:3" x14ac:dyDescent="0.2">
      <c r="C6" s="4" t="s">
        <v>2</v>
      </c>
    </row>
    <row r="8" spans="1:3" x14ac:dyDescent="0.2">
      <c r="B8" s="149" t="s">
        <v>3</v>
      </c>
      <c r="C8" s="149"/>
    </row>
    <row r="11" spans="1:3" x14ac:dyDescent="0.2">
      <c r="B11" s="2" t="s">
        <v>4</v>
      </c>
    </row>
    <row r="12" spans="1:3" x14ac:dyDescent="0.2">
      <c r="B12" s="79" t="s">
        <v>52</v>
      </c>
    </row>
    <row r="13" spans="1:3" x14ac:dyDescent="0.2">
      <c r="A13" s="4" t="s">
        <v>5</v>
      </c>
      <c r="B13" s="76" t="s">
        <v>55</v>
      </c>
      <c r="C13" s="76"/>
    </row>
    <row r="14" spans="1:3" x14ac:dyDescent="0.2">
      <c r="A14" s="4" t="s">
        <v>6</v>
      </c>
      <c r="B14" s="76" t="s">
        <v>56</v>
      </c>
      <c r="C14" s="76"/>
    </row>
    <row r="15" spans="1:3" x14ac:dyDescent="0.2">
      <c r="A15" s="4" t="s">
        <v>7</v>
      </c>
      <c r="B15" s="75" t="s">
        <v>57</v>
      </c>
      <c r="C15" s="75"/>
    </row>
    <row r="16" spans="1:3" x14ac:dyDescent="0.2">
      <c r="A16" s="4" t="s">
        <v>8</v>
      </c>
      <c r="B16" s="74" t="s">
        <v>558</v>
      </c>
      <c r="C16" s="74"/>
    </row>
    <row r="17" spans="1:3" ht="12" thickBot="1" x14ac:dyDescent="0.25"/>
    <row r="18" spans="1:3" x14ac:dyDescent="0.2">
      <c r="A18" s="5" t="s">
        <v>9</v>
      </c>
      <c r="B18" s="6" t="s">
        <v>10</v>
      </c>
      <c r="C18" s="7" t="s">
        <v>11</v>
      </c>
    </row>
    <row r="19" spans="1:3" ht="23.25" thickBot="1" x14ac:dyDescent="0.25">
      <c r="A19" s="78">
        <v>1</v>
      </c>
      <c r="B19" s="89" t="s">
        <v>58</v>
      </c>
      <c r="C19" s="8">
        <f>'Kops a'!E27</f>
        <v>0</v>
      </c>
    </row>
    <row r="20" spans="1:3" ht="12" thickBot="1" x14ac:dyDescent="0.25">
      <c r="A20" s="9"/>
      <c r="B20" s="10" t="s">
        <v>12</v>
      </c>
      <c r="C20" s="11">
        <f>SUM(C19:C19)</f>
        <v>0</v>
      </c>
    </row>
    <row r="21" spans="1:3" ht="12" thickBot="1" x14ac:dyDescent="0.25">
      <c r="B21" s="12"/>
      <c r="C21" s="13"/>
    </row>
    <row r="22" spans="1:3" ht="12" thickBot="1" x14ac:dyDescent="0.25">
      <c r="A22" s="150" t="s">
        <v>13</v>
      </c>
      <c r="B22" s="151"/>
      <c r="C22" s="14">
        <f>ROUND(C20*21%,2)</f>
        <v>0</v>
      </c>
    </row>
    <row r="25" spans="1:3" x14ac:dyDescent="0.2">
      <c r="A25" s="1" t="s">
        <v>14</v>
      </c>
      <c r="B25" s="152"/>
      <c r="C25" s="152"/>
    </row>
    <row r="26" spans="1:3" x14ac:dyDescent="0.2">
      <c r="B26" s="147" t="s">
        <v>15</v>
      </c>
      <c r="C26" s="147"/>
    </row>
    <row r="28" spans="1:3" x14ac:dyDescent="0.2">
      <c r="A28" s="1" t="s">
        <v>53</v>
      </c>
      <c r="B28" s="15"/>
      <c r="C28" s="15"/>
    </row>
    <row r="29" spans="1:3" x14ac:dyDescent="0.2">
      <c r="A29" s="15"/>
      <c r="B29" s="15"/>
      <c r="C29" s="15"/>
    </row>
    <row r="30" spans="1:3" x14ac:dyDescent="0.2">
      <c r="A30" s="1" t="s">
        <v>557</v>
      </c>
    </row>
    <row r="32" spans="1:3" x14ac:dyDescent="0.2">
      <c r="A32" s="97" t="s">
        <v>60</v>
      </c>
    </row>
    <row r="33" spans="1:1" x14ac:dyDescent="0.2">
      <c r="A33" s="97" t="s">
        <v>61</v>
      </c>
    </row>
  </sheetData>
  <mergeCells count="5">
    <mergeCell ref="B26:C26"/>
    <mergeCell ref="B4:C4"/>
    <mergeCell ref="B8:C8"/>
    <mergeCell ref="A22:B22"/>
    <mergeCell ref="B25:C25"/>
  </mergeCells>
  <conditionalFormatting sqref="C19:C20 C22">
    <cfRule type="cellIs" dxfId="173" priority="9" operator="equal">
      <formula>0</formula>
    </cfRule>
  </conditionalFormatting>
  <conditionalFormatting sqref="B13:B16">
    <cfRule type="cellIs" dxfId="172" priority="8" operator="equal">
      <formula>0</formula>
    </cfRule>
  </conditionalFormatting>
  <conditionalFormatting sqref="B19">
    <cfRule type="cellIs" dxfId="171" priority="7" operator="equal">
      <formula>0</formula>
    </cfRule>
  </conditionalFormatting>
  <conditionalFormatting sqref="B28">
    <cfRule type="cellIs" dxfId="170" priority="5" operator="equal">
      <formula>0</formula>
    </cfRule>
  </conditionalFormatting>
  <conditionalFormatting sqref="B25:C25">
    <cfRule type="cellIs" dxfId="169" priority="3" operator="equal">
      <formula>0</formula>
    </cfRule>
  </conditionalFormatting>
  <conditionalFormatting sqref="A19">
    <cfRule type="cellIs" dxfId="168" priority="2" operator="equal">
      <formula>0</formula>
    </cfRule>
  </conditionalFormatting>
  <conditionalFormatting sqref="A30">
    <cfRule type="containsText" dxfId="167" priority="1" operator="containsText" text="Tāme sastādīta 20__. gada __. _________">
      <formula>NOT(ISERROR(SEARCH("Tāme sastādīta 20__. gada __. _________",A30)))</formula>
    </cfRule>
  </conditionalFormatting>
  <pageMargins left="0.7" right="0.7" top="0.75" bottom="0.75" header="0.3" footer="0.3"/>
  <pageSetup paperSize="9" fitToHeight="0" orientation="landscape" r:id="rId1"/>
  <headerFooter differentFirst="1">
    <oddFooter>&amp;R&amp;P</oddFooter>
    <firstFooter>&amp;R&amp;P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P86"/>
  <sheetViews>
    <sheetView view="pageBreakPreview" topLeftCell="A61" zoomScale="115" zoomScaleNormal="100" zoomScaleSheetLayoutView="115" workbookViewId="0">
      <selection activeCell="A10" sqref="A10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a'!A22</f>
        <v>8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93" t="s">
        <v>459</v>
      </c>
      <c r="D2" s="193"/>
      <c r="E2" s="193"/>
      <c r="F2" s="193"/>
      <c r="G2" s="193"/>
      <c r="H2" s="193"/>
      <c r="I2" s="193"/>
      <c r="J2" s="26"/>
    </row>
    <row r="3" spans="1:16" x14ac:dyDescent="0.2">
      <c r="A3" s="27"/>
      <c r="B3" s="27"/>
      <c r="C3" s="156" t="s">
        <v>17</v>
      </c>
      <c r="D3" s="156"/>
      <c r="E3" s="156"/>
      <c r="F3" s="156"/>
      <c r="G3" s="156"/>
      <c r="H3" s="156"/>
      <c r="I3" s="156"/>
      <c r="J3" s="27"/>
    </row>
    <row r="4" spans="1:16" x14ac:dyDescent="0.2">
      <c r="A4" s="27"/>
      <c r="B4" s="27"/>
      <c r="C4" s="194" t="s">
        <v>52</v>
      </c>
      <c r="D4" s="194"/>
      <c r="E4" s="194"/>
      <c r="F4" s="194"/>
      <c r="G4" s="194"/>
      <c r="H4" s="194"/>
      <c r="I4" s="194"/>
      <c r="J4" s="27"/>
    </row>
    <row r="5" spans="1:16" x14ac:dyDescent="0.2">
      <c r="A5" s="20"/>
      <c r="B5" s="20"/>
      <c r="C5" s="24" t="s">
        <v>5</v>
      </c>
      <c r="D5" s="207" t="str">
        <f>'Kops a'!D6</f>
        <v>Dzīvojamas ēkas fasādes vienkāršota atjaunošana</v>
      </c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207" t="str">
        <f>'Kops a'!D7</f>
        <v>Daudzdzīvokļu dzīvojamā ēka</v>
      </c>
      <c r="E6" s="207"/>
      <c r="F6" s="207"/>
      <c r="G6" s="207"/>
      <c r="H6" s="207"/>
      <c r="I6" s="207"/>
      <c r="J6" s="207"/>
      <c r="K6" s="207"/>
      <c r="L6" s="207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207" t="str">
        <f>'Kops a'!D8</f>
        <v>Mirdzas Ķempes iela 22, Liepāja</v>
      </c>
      <c r="E7" s="207"/>
      <c r="F7" s="207"/>
      <c r="G7" s="207"/>
      <c r="H7" s="207"/>
      <c r="I7" s="207"/>
      <c r="J7" s="207"/>
      <c r="K7" s="207"/>
      <c r="L7" s="207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207" t="str">
        <f>'Kops a'!D9</f>
        <v>WOOS-21-2</v>
      </c>
      <c r="E8" s="207"/>
      <c r="F8" s="207"/>
      <c r="G8" s="207"/>
      <c r="H8" s="207"/>
      <c r="I8" s="207"/>
      <c r="J8" s="207"/>
      <c r="K8" s="207"/>
      <c r="L8" s="207"/>
      <c r="M8" s="15"/>
      <c r="N8" s="15"/>
      <c r="O8" s="15"/>
      <c r="P8" s="15"/>
    </row>
    <row r="9" spans="1:16" ht="11.25" customHeight="1" x14ac:dyDescent="0.2">
      <c r="A9" s="195" t="s">
        <v>565</v>
      </c>
      <c r="B9" s="195"/>
      <c r="C9" s="195"/>
      <c r="D9" s="195"/>
      <c r="E9" s="195"/>
      <c r="F9" s="195"/>
      <c r="G9" s="28"/>
      <c r="H9" s="28"/>
      <c r="I9" s="28"/>
      <c r="J9" s="199" t="s">
        <v>39</v>
      </c>
      <c r="K9" s="199"/>
      <c r="L9" s="199"/>
      <c r="M9" s="199"/>
      <c r="N9" s="206">
        <f>P71</f>
        <v>0</v>
      </c>
      <c r="O9" s="206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A77</f>
        <v xml:space="preserve">Tāme sastādīta 2021.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69" t="s">
        <v>23</v>
      </c>
      <c r="B12" s="201" t="s">
        <v>40</v>
      </c>
      <c r="C12" s="197" t="s">
        <v>41</v>
      </c>
      <c r="D12" s="204" t="s">
        <v>42</v>
      </c>
      <c r="E12" s="208" t="s">
        <v>43</v>
      </c>
      <c r="F12" s="196" t="s">
        <v>44</v>
      </c>
      <c r="G12" s="197"/>
      <c r="H12" s="197"/>
      <c r="I12" s="197"/>
      <c r="J12" s="197"/>
      <c r="K12" s="198"/>
      <c r="L12" s="196" t="s">
        <v>45</v>
      </c>
      <c r="M12" s="197"/>
      <c r="N12" s="197"/>
      <c r="O12" s="197"/>
      <c r="P12" s="198"/>
    </row>
    <row r="13" spans="1:16" ht="126.75" customHeight="1" thickBot="1" x14ac:dyDescent="0.25">
      <c r="A13" s="200"/>
      <c r="B13" s="202"/>
      <c r="C13" s="203"/>
      <c r="D13" s="205"/>
      <c r="E13" s="209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ht="56.25" x14ac:dyDescent="0.2">
      <c r="A14" s="58"/>
      <c r="B14" s="59"/>
      <c r="C14" s="60" t="s">
        <v>460</v>
      </c>
      <c r="D14" s="61"/>
      <c r="E14" s="64"/>
      <c r="F14" s="65"/>
      <c r="G14" s="62"/>
      <c r="H14" s="62"/>
      <c r="I14" s="62"/>
      <c r="J14" s="62"/>
      <c r="K14" s="63"/>
      <c r="L14" s="65"/>
      <c r="M14" s="62"/>
      <c r="N14" s="62"/>
      <c r="O14" s="62"/>
      <c r="P14" s="63"/>
    </row>
    <row r="15" spans="1:16" x14ac:dyDescent="0.2">
      <c r="A15" s="35">
        <v>1</v>
      </c>
      <c r="B15" s="36" t="s">
        <v>66</v>
      </c>
      <c r="C15" s="43" t="s">
        <v>461</v>
      </c>
      <c r="D15" s="22" t="s">
        <v>462</v>
      </c>
      <c r="E15" s="64">
        <v>1</v>
      </c>
      <c r="F15" s="65"/>
      <c r="G15" s="62"/>
      <c r="H15" s="44">
        <f t="shared" ref="H15:H66" si="0">ROUND(F15*G15,2)</f>
        <v>0</v>
      </c>
      <c r="I15" s="62"/>
      <c r="J15" s="62"/>
      <c r="K15" s="45">
        <f t="shared" ref="K15:K66" si="1">SUM(H15:J15)</f>
        <v>0</v>
      </c>
      <c r="L15" s="46">
        <f t="shared" ref="L15:L66" si="2">ROUND(E15*F15,2)</f>
        <v>0</v>
      </c>
      <c r="M15" s="44">
        <f t="shared" ref="M15:M66" si="3">ROUND(H15*E15,2)</f>
        <v>0</v>
      </c>
      <c r="N15" s="44">
        <f t="shared" ref="N15:N66" si="4">ROUND(I15*E15,2)</f>
        <v>0</v>
      </c>
      <c r="O15" s="44">
        <f t="shared" ref="O15:O66" si="5">ROUND(J15*E15,2)</f>
        <v>0</v>
      </c>
      <c r="P15" s="45">
        <f t="shared" ref="P15:P66" si="6">SUM(M15:O15)</f>
        <v>0</v>
      </c>
    </row>
    <row r="16" spans="1:16" ht="22.5" x14ac:dyDescent="0.2">
      <c r="A16" s="35">
        <v>2</v>
      </c>
      <c r="B16" s="36" t="s">
        <v>66</v>
      </c>
      <c r="C16" s="43" t="s">
        <v>463</v>
      </c>
      <c r="D16" s="22" t="s">
        <v>68</v>
      </c>
      <c r="E16" s="64">
        <v>68</v>
      </c>
      <c r="F16" s="65"/>
      <c r="G16" s="62"/>
      <c r="H16" s="44">
        <f t="shared" si="0"/>
        <v>0</v>
      </c>
      <c r="I16" s="62"/>
      <c r="J16" s="62"/>
      <c r="K16" s="45">
        <f t="shared" si="1"/>
        <v>0</v>
      </c>
      <c r="L16" s="46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ht="22.5" x14ac:dyDescent="0.2">
      <c r="A17" s="35">
        <v>3</v>
      </c>
      <c r="B17" s="36" t="s">
        <v>66</v>
      </c>
      <c r="C17" s="43" t="s">
        <v>464</v>
      </c>
      <c r="D17" s="22" t="s">
        <v>68</v>
      </c>
      <c r="E17" s="64">
        <v>54</v>
      </c>
      <c r="F17" s="65"/>
      <c r="G17" s="62"/>
      <c r="H17" s="44">
        <f t="shared" si="0"/>
        <v>0</v>
      </c>
      <c r="I17" s="62"/>
      <c r="J17" s="62"/>
      <c r="K17" s="45">
        <f t="shared" si="1"/>
        <v>0</v>
      </c>
      <c r="L17" s="46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ht="22.5" x14ac:dyDescent="0.2">
      <c r="A18" s="35">
        <v>4</v>
      </c>
      <c r="B18" s="36" t="s">
        <v>66</v>
      </c>
      <c r="C18" s="43" t="s">
        <v>465</v>
      </c>
      <c r="D18" s="22" t="s">
        <v>68</v>
      </c>
      <c r="E18" s="64">
        <v>102</v>
      </c>
      <c r="F18" s="65"/>
      <c r="G18" s="62"/>
      <c r="H18" s="44">
        <f t="shared" si="0"/>
        <v>0</v>
      </c>
      <c r="I18" s="62"/>
      <c r="J18" s="62"/>
      <c r="K18" s="45">
        <f t="shared" si="1"/>
        <v>0</v>
      </c>
      <c r="L18" s="46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ht="22.5" x14ac:dyDescent="0.2">
      <c r="A19" s="35">
        <v>5</v>
      </c>
      <c r="B19" s="36" t="s">
        <v>66</v>
      </c>
      <c r="C19" s="43" t="s">
        <v>466</v>
      </c>
      <c r="D19" s="22" t="s">
        <v>68</v>
      </c>
      <c r="E19" s="64">
        <v>110</v>
      </c>
      <c r="F19" s="65"/>
      <c r="G19" s="62"/>
      <c r="H19" s="44">
        <f t="shared" si="0"/>
        <v>0</v>
      </c>
      <c r="I19" s="62"/>
      <c r="J19" s="62"/>
      <c r="K19" s="45">
        <f t="shared" si="1"/>
        <v>0</v>
      </c>
      <c r="L19" s="46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ht="22.5" x14ac:dyDescent="0.2">
      <c r="A20" s="35">
        <v>6</v>
      </c>
      <c r="B20" s="36" t="s">
        <v>66</v>
      </c>
      <c r="C20" s="43" t="s">
        <v>467</v>
      </c>
      <c r="D20" s="22" t="s">
        <v>68</v>
      </c>
      <c r="E20" s="64">
        <v>60</v>
      </c>
      <c r="F20" s="65"/>
      <c r="G20" s="62"/>
      <c r="H20" s="44">
        <f t="shared" si="0"/>
        <v>0</v>
      </c>
      <c r="I20" s="62"/>
      <c r="J20" s="62"/>
      <c r="K20" s="45">
        <f t="shared" si="1"/>
        <v>0</v>
      </c>
      <c r="L20" s="46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x14ac:dyDescent="0.2">
      <c r="A21" s="35">
        <v>7</v>
      </c>
      <c r="B21" s="36" t="s">
        <v>66</v>
      </c>
      <c r="C21" s="43" t="s">
        <v>468</v>
      </c>
      <c r="D21" s="22" t="s">
        <v>100</v>
      </c>
      <c r="E21" s="64">
        <v>12</v>
      </c>
      <c r="F21" s="65"/>
      <c r="G21" s="62"/>
      <c r="H21" s="44">
        <f t="shared" si="0"/>
        <v>0</v>
      </c>
      <c r="I21" s="62"/>
      <c r="J21" s="62"/>
      <c r="K21" s="45">
        <f t="shared" si="1"/>
        <v>0</v>
      </c>
      <c r="L21" s="46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35">
        <v>8</v>
      </c>
      <c r="B22" s="36" t="s">
        <v>66</v>
      </c>
      <c r="C22" s="43" t="s">
        <v>469</v>
      </c>
      <c r="D22" s="22" t="s">
        <v>100</v>
      </c>
      <c r="E22" s="64">
        <v>12</v>
      </c>
      <c r="F22" s="65"/>
      <c r="G22" s="62"/>
      <c r="H22" s="44">
        <f t="shared" si="0"/>
        <v>0</v>
      </c>
      <c r="I22" s="62"/>
      <c r="J22" s="62"/>
      <c r="K22" s="45">
        <f t="shared" si="1"/>
        <v>0</v>
      </c>
      <c r="L22" s="46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x14ac:dyDescent="0.2">
      <c r="A23" s="35">
        <v>9</v>
      </c>
      <c r="B23" s="36" t="s">
        <v>66</v>
      </c>
      <c r="C23" s="43" t="s">
        <v>470</v>
      </c>
      <c r="D23" s="22" t="s">
        <v>100</v>
      </c>
      <c r="E23" s="64">
        <v>14</v>
      </c>
      <c r="F23" s="65"/>
      <c r="G23" s="62"/>
      <c r="H23" s="44">
        <f t="shared" si="0"/>
        <v>0</v>
      </c>
      <c r="I23" s="62"/>
      <c r="J23" s="62"/>
      <c r="K23" s="45">
        <f t="shared" si="1"/>
        <v>0</v>
      </c>
      <c r="L23" s="46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x14ac:dyDescent="0.2">
      <c r="A24" s="35">
        <v>10</v>
      </c>
      <c r="B24" s="36" t="s">
        <v>66</v>
      </c>
      <c r="C24" s="43" t="s">
        <v>471</v>
      </c>
      <c r="D24" s="22" t="s">
        <v>100</v>
      </c>
      <c r="E24" s="64">
        <v>16</v>
      </c>
      <c r="F24" s="65"/>
      <c r="G24" s="62"/>
      <c r="H24" s="44">
        <f t="shared" si="0"/>
        <v>0</v>
      </c>
      <c r="I24" s="62"/>
      <c r="J24" s="62"/>
      <c r="K24" s="45">
        <f t="shared" si="1"/>
        <v>0</v>
      </c>
      <c r="L24" s="46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x14ac:dyDescent="0.2">
      <c r="A25" s="35">
        <v>11</v>
      </c>
      <c r="B25" s="36" t="s">
        <v>66</v>
      </c>
      <c r="C25" s="43" t="s">
        <v>472</v>
      </c>
      <c r="D25" s="22" t="s">
        <v>100</v>
      </c>
      <c r="E25" s="64">
        <v>8</v>
      </c>
      <c r="F25" s="65"/>
      <c r="G25" s="62"/>
      <c r="H25" s="44">
        <f t="shared" si="0"/>
        <v>0</v>
      </c>
      <c r="I25" s="62"/>
      <c r="J25" s="62"/>
      <c r="K25" s="45">
        <f t="shared" si="1"/>
        <v>0</v>
      </c>
      <c r="L25" s="46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x14ac:dyDescent="0.2">
      <c r="A26" s="35">
        <v>12</v>
      </c>
      <c r="B26" s="36" t="s">
        <v>66</v>
      </c>
      <c r="C26" s="43" t="s">
        <v>473</v>
      </c>
      <c r="D26" s="22" t="s">
        <v>100</v>
      </c>
      <c r="E26" s="64">
        <v>31</v>
      </c>
      <c r="F26" s="65"/>
      <c r="G26" s="62"/>
      <c r="H26" s="44">
        <f t="shared" si="0"/>
        <v>0</v>
      </c>
      <c r="I26" s="62"/>
      <c r="J26" s="62"/>
      <c r="K26" s="45">
        <f t="shared" si="1"/>
        <v>0</v>
      </c>
      <c r="L26" s="46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x14ac:dyDescent="0.2">
      <c r="A27" s="35">
        <v>13</v>
      </c>
      <c r="B27" s="36" t="s">
        <v>66</v>
      </c>
      <c r="C27" s="43" t="s">
        <v>474</v>
      </c>
      <c r="D27" s="22" t="s">
        <v>100</v>
      </c>
      <c r="E27" s="64">
        <v>4</v>
      </c>
      <c r="F27" s="65"/>
      <c r="G27" s="62"/>
      <c r="H27" s="44">
        <f t="shared" si="0"/>
        <v>0</v>
      </c>
      <c r="I27" s="62"/>
      <c r="J27" s="62"/>
      <c r="K27" s="45">
        <f t="shared" si="1"/>
        <v>0</v>
      </c>
      <c r="L27" s="46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x14ac:dyDescent="0.2">
      <c r="A28" s="35">
        <v>14</v>
      </c>
      <c r="B28" s="36" t="s">
        <v>66</v>
      </c>
      <c r="C28" s="43" t="s">
        <v>475</v>
      </c>
      <c r="D28" s="22" t="s">
        <v>100</v>
      </c>
      <c r="E28" s="64">
        <v>8</v>
      </c>
      <c r="F28" s="65"/>
      <c r="G28" s="62"/>
      <c r="H28" s="44">
        <f t="shared" si="0"/>
        <v>0</v>
      </c>
      <c r="I28" s="62"/>
      <c r="J28" s="62"/>
      <c r="K28" s="45">
        <f t="shared" si="1"/>
        <v>0</v>
      </c>
      <c r="L28" s="46">
        <f t="shared" si="2"/>
        <v>0</v>
      </c>
      <c r="M28" s="44">
        <f t="shared" si="3"/>
        <v>0</v>
      </c>
      <c r="N28" s="44">
        <f t="shared" si="4"/>
        <v>0</v>
      </c>
      <c r="O28" s="44">
        <f t="shared" si="5"/>
        <v>0</v>
      </c>
      <c r="P28" s="45">
        <f t="shared" si="6"/>
        <v>0</v>
      </c>
    </row>
    <row r="29" spans="1:16" x14ac:dyDescent="0.2">
      <c r="A29" s="35">
        <v>15</v>
      </c>
      <c r="B29" s="36" t="s">
        <v>66</v>
      </c>
      <c r="C29" s="43" t="s">
        <v>476</v>
      </c>
      <c r="D29" s="22" t="s">
        <v>100</v>
      </c>
      <c r="E29" s="64">
        <v>8</v>
      </c>
      <c r="F29" s="65"/>
      <c r="G29" s="62"/>
      <c r="H29" s="44">
        <f t="shared" si="0"/>
        <v>0</v>
      </c>
      <c r="I29" s="62"/>
      <c r="J29" s="62"/>
      <c r="K29" s="45">
        <f t="shared" si="1"/>
        <v>0</v>
      </c>
      <c r="L29" s="46">
        <f t="shared" si="2"/>
        <v>0</v>
      </c>
      <c r="M29" s="44">
        <f t="shared" si="3"/>
        <v>0</v>
      </c>
      <c r="N29" s="44">
        <f t="shared" si="4"/>
        <v>0</v>
      </c>
      <c r="O29" s="44">
        <f t="shared" si="5"/>
        <v>0</v>
      </c>
      <c r="P29" s="45">
        <f t="shared" si="6"/>
        <v>0</v>
      </c>
    </row>
    <row r="30" spans="1:16" x14ac:dyDescent="0.2">
      <c r="A30" s="35">
        <v>16</v>
      </c>
      <c r="B30" s="36" t="s">
        <v>66</v>
      </c>
      <c r="C30" s="43" t="s">
        <v>477</v>
      </c>
      <c r="D30" s="22" t="s">
        <v>100</v>
      </c>
      <c r="E30" s="64">
        <v>8</v>
      </c>
      <c r="F30" s="65"/>
      <c r="G30" s="62"/>
      <c r="H30" s="44">
        <f t="shared" si="0"/>
        <v>0</v>
      </c>
      <c r="I30" s="62"/>
      <c r="J30" s="62"/>
      <c r="K30" s="45">
        <f t="shared" si="1"/>
        <v>0</v>
      </c>
      <c r="L30" s="46">
        <f t="shared" si="2"/>
        <v>0</v>
      </c>
      <c r="M30" s="44">
        <f t="shared" si="3"/>
        <v>0</v>
      </c>
      <c r="N30" s="44">
        <f t="shared" si="4"/>
        <v>0</v>
      </c>
      <c r="O30" s="44">
        <f t="shared" si="5"/>
        <v>0</v>
      </c>
      <c r="P30" s="45">
        <f t="shared" si="6"/>
        <v>0</v>
      </c>
    </row>
    <row r="31" spans="1:16" x14ac:dyDescent="0.2">
      <c r="A31" s="35">
        <v>17</v>
      </c>
      <c r="B31" s="36" t="s">
        <v>66</v>
      </c>
      <c r="C31" s="43" t="s">
        <v>478</v>
      </c>
      <c r="D31" s="22" t="s">
        <v>100</v>
      </c>
      <c r="E31" s="64">
        <v>42</v>
      </c>
      <c r="F31" s="65"/>
      <c r="G31" s="62"/>
      <c r="H31" s="44">
        <f t="shared" si="0"/>
        <v>0</v>
      </c>
      <c r="I31" s="62"/>
      <c r="J31" s="62"/>
      <c r="K31" s="45">
        <f t="shared" si="1"/>
        <v>0</v>
      </c>
      <c r="L31" s="46">
        <f t="shared" si="2"/>
        <v>0</v>
      </c>
      <c r="M31" s="44">
        <f t="shared" si="3"/>
        <v>0</v>
      </c>
      <c r="N31" s="44">
        <f t="shared" si="4"/>
        <v>0</v>
      </c>
      <c r="O31" s="44">
        <f t="shared" si="5"/>
        <v>0</v>
      </c>
      <c r="P31" s="45">
        <f t="shared" si="6"/>
        <v>0</v>
      </c>
    </row>
    <row r="32" spans="1:16" x14ac:dyDescent="0.2">
      <c r="A32" s="35">
        <v>18</v>
      </c>
      <c r="B32" s="36" t="s">
        <v>66</v>
      </c>
      <c r="C32" s="43" t="s">
        <v>479</v>
      </c>
      <c r="D32" s="22" t="s">
        <v>100</v>
      </c>
      <c r="E32" s="64">
        <v>20</v>
      </c>
      <c r="F32" s="65"/>
      <c r="G32" s="62"/>
      <c r="H32" s="44">
        <f t="shared" si="0"/>
        <v>0</v>
      </c>
      <c r="I32" s="62"/>
      <c r="J32" s="62"/>
      <c r="K32" s="45">
        <f t="shared" si="1"/>
        <v>0</v>
      </c>
      <c r="L32" s="46">
        <f t="shared" si="2"/>
        <v>0</v>
      </c>
      <c r="M32" s="44">
        <f t="shared" si="3"/>
        <v>0</v>
      </c>
      <c r="N32" s="44">
        <f t="shared" si="4"/>
        <v>0</v>
      </c>
      <c r="O32" s="44">
        <f t="shared" si="5"/>
        <v>0</v>
      </c>
      <c r="P32" s="45">
        <f t="shared" si="6"/>
        <v>0</v>
      </c>
    </row>
    <row r="33" spans="1:16" x14ac:dyDescent="0.2">
      <c r="A33" s="35">
        <v>19</v>
      </c>
      <c r="B33" s="36" t="s">
        <v>66</v>
      </c>
      <c r="C33" s="43" t="s">
        <v>480</v>
      </c>
      <c r="D33" s="22" t="s">
        <v>100</v>
      </c>
      <c r="E33" s="64">
        <v>8</v>
      </c>
      <c r="F33" s="65"/>
      <c r="G33" s="62"/>
      <c r="H33" s="44">
        <f t="shared" si="0"/>
        <v>0</v>
      </c>
      <c r="I33" s="62"/>
      <c r="J33" s="62"/>
      <c r="K33" s="45">
        <f t="shared" si="1"/>
        <v>0</v>
      </c>
      <c r="L33" s="46">
        <f t="shared" si="2"/>
        <v>0</v>
      </c>
      <c r="M33" s="44">
        <f t="shared" si="3"/>
        <v>0</v>
      </c>
      <c r="N33" s="44">
        <f t="shared" si="4"/>
        <v>0</v>
      </c>
      <c r="O33" s="44">
        <f t="shared" si="5"/>
        <v>0</v>
      </c>
      <c r="P33" s="45">
        <f t="shared" si="6"/>
        <v>0</v>
      </c>
    </row>
    <row r="34" spans="1:16" x14ac:dyDescent="0.2">
      <c r="A34" s="35">
        <v>20</v>
      </c>
      <c r="B34" s="36" t="s">
        <v>66</v>
      </c>
      <c r="C34" s="43" t="s">
        <v>481</v>
      </c>
      <c r="D34" s="22" t="s">
        <v>100</v>
      </c>
      <c r="E34" s="64">
        <v>8</v>
      </c>
      <c r="F34" s="65"/>
      <c r="G34" s="62"/>
      <c r="H34" s="44">
        <f t="shared" si="0"/>
        <v>0</v>
      </c>
      <c r="I34" s="62"/>
      <c r="J34" s="62"/>
      <c r="K34" s="45">
        <f t="shared" si="1"/>
        <v>0</v>
      </c>
      <c r="L34" s="46">
        <f t="shared" si="2"/>
        <v>0</v>
      </c>
      <c r="M34" s="44">
        <f t="shared" si="3"/>
        <v>0</v>
      </c>
      <c r="N34" s="44">
        <f t="shared" si="4"/>
        <v>0</v>
      </c>
      <c r="O34" s="44">
        <f t="shared" si="5"/>
        <v>0</v>
      </c>
      <c r="P34" s="45">
        <f t="shared" si="6"/>
        <v>0</v>
      </c>
    </row>
    <row r="35" spans="1:16" x14ac:dyDescent="0.2">
      <c r="A35" s="35">
        <v>21</v>
      </c>
      <c r="B35" s="36" t="s">
        <v>66</v>
      </c>
      <c r="C35" s="43" t="s">
        <v>482</v>
      </c>
      <c r="D35" s="22" t="s">
        <v>100</v>
      </c>
      <c r="E35" s="64">
        <v>4</v>
      </c>
      <c r="F35" s="65"/>
      <c r="G35" s="62"/>
      <c r="H35" s="44">
        <f t="shared" si="0"/>
        <v>0</v>
      </c>
      <c r="I35" s="62"/>
      <c r="J35" s="62"/>
      <c r="K35" s="45">
        <f t="shared" si="1"/>
        <v>0</v>
      </c>
      <c r="L35" s="46">
        <f t="shared" si="2"/>
        <v>0</v>
      </c>
      <c r="M35" s="44">
        <f t="shared" si="3"/>
        <v>0</v>
      </c>
      <c r="N35" s="44">
        <f t="shared" si="4"/>
        <v>0</v>
      </c>
      <c r="O35" s="44">
        <f t="shared" si="5"/>
        <v>0</v>
      </c>
      <c r="P35" s="45">
        <f t="shared" si="6"/>
        <v>0</v>
      </c>
    </row>
    <row r="36" spans="1:16" x14ac:dyDescent="0.2">
      <c r="A36" s="35">
        <v>22</v>
      </c>
      <c r="B36" s="36" t="s">
        <v>66</v>
      </c>
      <c r="C36" s="43" t="s">
        <v>483</v>
      </c>
      <c r="D36" s="22" t="s">
        <v>100</v>
      </c>
      <c r="E36" s="64">
        <v>20</v>
      </c>
      <c r="F36" s="65"/>
      <c r="G36" s="62"/>
      <c r="H36" s="44">
        <f t="shared" si="0"/>
        <v>0</v>
      </c>
      <c r="I36" s="62"/>
      <c r="J36" s="62"/>
      <c r="K36" s="45">
        <f t="shared" si="1"/>
        <v>0</v>
      </c>
      <c r="L36" s="46">
        <f t="shared" si="2"/>
        <v>0</v>
      </c>
      <c r="M36" s="44">
        <f t="shared" si="3"/>
        <v>0</v>
      </c>
      <c r="N36" s="44">
        <f t="shared" si="4"/>
        <v>0</v>
      </c>
      <c r="O36" s="44">
        <f t="shared" si="5"/>
        <v>0</v>
      </c>
      <c r="P36" s="45">
        <f t="shared" si="6"/>
        <v>0</v>
      </c>
    </row>
    <row r="37" spans="1:16" x14ac:dyDescent="0.2">
      <c r="A37" s="35">
        <v>23</v>
      </c>
      <c r="B37" s="36" t="s">
        <v>66</v>
      </c>
      <c r="C37" s="43" t="s">
        <v>484</v>
      </c>
      <c r="D37" s="22" t="s">
        <v>100</v>
      </c>
      <c r="E37" s="64">
        <v>42</v>
      </c>
      <c r="F37" s="65"/>
      <c r="G37" s="62"/>
      <c r="H37" s="44">
        <f t="shared" si="0"/>
        <v>0</v>
      </c>
      <c r="I37" s="62"/>
      <c r="J37" s="62"/>
      <c r="K37" s="45">
        <f t="shared" si="1"/>
        <v>0</v>
      </c>
      <c r="L37" s="46">
        <f t="shared" si="2"/>
        <v>0</v>
      </c>
      <c r="M37" s="44">
        <f t="shared" si="3"/>
        <v>0</v>
      </c>
      <c r="N37" s="44">
        <f t="shared" si="4"/>
        <v>0</v>
      </c>
      <c r="O37" s="44">
        <f t="shared" si="5"/>
        <v>0</v>
      </c>
      <c r="P37" s="45">
        <f t="shared" si="6"/>
        <v>0</v>
      </c>
    </row>
    <row r="38" spans="1:16" ht="33.75" x14ac:dyDescent="0.2">
      <c r="A38" s="35">
        <v>24</v>
      </c>
      <c r="B38" s="36" t="s">
        <v>66</v>
      </c>
      <c r="C38" s="43" t="s">
        <v>508</v>
      </c>
      <c r="D38" s="22" t="s">
        <v>100</v>
      </c>
      <c r="E38" s="64">
        <v>10</v>
      </c>
      <c r="F38" s="65"/>
      <c r="G38" s="62"/>
      <c r="H38" s="44">
        <f t="shared" si="0"/>
        <v>0</v>
      </c>
      <c r="I38" s="62"/>
      <c r="J38" s="62"/>
      <c r="K38" s="45">
        <f t="shared" si="1"/>
        <v>0</v>
      </c>
      <c r="L38" s="46">
        <f t="shared" si="2"/>
        <v>0</v>
      </c>
      <c r="M38" s="44">
        <f t="shared" si="3"/>
        <v>0</v>
      </c>
      <c r="N38" s="44">
        <f t="shared" si="4"/>
        <v>0</v>
      </c>
      <c r="O38" s="44">
        <f t="shared" si="5"/>
        <v>0</v>
      </c>
      <c r="P38" s="45">
        <f t="shared" si="6"/>
        <v>0</v>
      </c>
    </row>
    <row r="39" spans="1:16" ht="33.75" x14ac:dyDescent="0.2">
      <c r="A39" s="35">
        <v>25</v>
      </c>
      <c r="B39" s="36" t="s">
        <v>66</v>
      </c>
      <c r="C39" s="43" t="s">
        <v>508</v>
      </c>
      <c r="D39" s="22" t="s">
        <v>100</v>
      </c>
      <c r="E39" s="64">
        <v>21</v>
      </c>
      <c r="F39" s="65"/>
      <c r="G39" s="62"/>
      <c r="H39" s="44">
        <f t="shared" si="0"/>
        <v>0</v>
      </c>
      <c r="I39" s="62"/>
      <c r="J39" s="62"/>
      <c r="K39" s="45">
        <f t="shared" si="1"/>
        <v>0</v>
      </c>
      <c r="L39" s="46">
        <f t="shared" si="2"/>
        <v>0</v>
      </c>
      <c r="M39" s="44">
        <f t="shared" si="3"/>
        <v>0</v>
      </c>
      <c r="N39" s="44">
        <f t="shared" si="4"/>
        <v>0</v>
      </c>
      <c r="O39" s="44">
        <f t="shared" si="5"/>
        <v>0</v>
      </c>
      <c r="P39" s="45">
        <f t="shared" si="6"/>
        <v>0</v>
      </c>
    </row>
    <row r="40" spans="1:16" ht="22.5" x14ac:dyDescent="0.2">
      <c r="A40" s="35">
        <v>26</v>
      </c>
      <c r="B40" s="36" t="s">
        <v>66</v>
      </c>
      <c r="C40" s="43" t="s">
        <v>485</v>
      </c>
      <c r="D40" s="22" t="s">
        <v>68</v>
      </c>
      <c r="E40" s="64">
        <v>68</v>
      </c>
      <c r="F40" s="65"/>
      <c r="G40" s="62"/>
      <c r="H40" s="44">
        <f t="shared" si="0"/>
        <v>0</v>
      </c>
      <c r="I40" s="62"/>
      <c r="J40" s="62"/>
      <c r="K40" s="45">
        <f t="shared" si="1"/>
        <v>0</v>
      </c>
      <c r="L40" s="46">
        <f t="shared" si="2"/>
        <v>0</v>
      </c>
      <c r="M40" s="44">
        <f t="shared" si="3"/>
        <v>0</v>
      </c>
      <c r="N40" s="44">
        <f t="shared" si="4"/>
        <v>0</v>
      </c>
      <c r="O40" s="44">
        <f t="shared" si="5"/>
        <v>0</v>
      </c>
      <c r="P40" s="45">
        <f t="shared" si="6"/>
        <v>0</v>
      </c>
    </row>
    <row r="41" spans="1:16" ht="22.5" x14ac:dyDescent="0.2">
      <c r="A41" s="35">
        <v>27</v>
      </c>
      <c r="B41" s="36" t="s">
        <v>66</v>
      </c>
      <c r="C41" s="43" t="s">
        <v>486</v>
      </c>
      <c r="D41" s="22" t="s">
        <v>68</v>
      </c>
      <c r="E41" s="64">
        <v>54</v>
      </c>
      <c r="F41" s="65"/>
      <c r="G41" s="62"/>
      <c r="H41" s="44">
        <f t="shared" si="0"/>
        <v>0</v>
      </c>
      <c r="I41" s="62"/>
      <c r="J41" s="62"/>
      <c r="K41" s="45">
        <f t="shared" si="1"/>
        <v>0</v>
      </c>
      <c r="L41" s="46">
        <f t="shared" si="2"/>
        <v>0</v>
      </c>
      <c r="M41" s="44">
        <f t="shared" si="3"/>
        <v>0</v>
      </c>
      <c r="N41" s="44">
        <f t="shared" si="4"/>
        <v>0</v>
      </c>
      <c r="O41" s="44">
        <f t="shared" si="5"/>
        <v>0</v>
      </c>
      <c r="P41" s="45">
        <f t="shared" si="6"/>
        <v>0</v>
      </c>
    </row>
    <row r="42" spans="1:16" ht="22.5" x14ac:dyDescent="0.2">
      <c r="A42" s="35">
        <v>28</v>
      </c>
      <c r="B42" s="36" t="s">
        <v>66</v>
      </c>
      <c r="C42" s="43" t="s">
        <v>487</v>
      </c>
      <c r="D42" s="22" t="s">
        <v>68</v>
      </c>
      <c r="E42" s="64">
        <v>102</v>
      </c>
      <c r="F42" s="65"/>
      <c r="G42" s="62"/>
      <c r="H42" s="44">
        <f t="shared" si="0"/>
        <v>0</v>
      </c>
      <c r="I42" s="62"/>
      <c r="J42" s="62"/>
      <c r="K42" s="45">
        <f t="shared" si="1"/>
        <v>0</v>
      </c>
      <c r="L42" s="46">
        <f t="shared" si="2"/>
        <v>0</v>
      </c>
      <c r="M42" s="44">
        <f t="shared" si="3"/>
        <v>0</v>
      </c>
      <c r="N42" s="44">
        <f t="shared" si="4"/>
        <v>0</v>
      </c>
      <c r="O42" s="44">
        <f t="shared" si="5"/>
        <v>0</v>
      </c>
      <c r="P42" s="45">
        <f t="shared" si="6"/>
        <v>0</v>
      </c>
    </row>
    <row r="43" spans="1:16" ht="22.5" x14ac:dyDescent="0.2">
      <c r="A43" s="35">
        <v>29</v>
      </c>
      <c r="B43" s="36" t="s">
        <v>66</v>
      </c>
      <c r="C43" s="43" t="s">
        <v>488</v>
      </c>
      <c r="D43" s="22" t="s">
        <v>68</v>
      </c>
      <c r="E43" s="64">
        <v>110</v>
      </c>
      <c r="F43" s="65"/>
      <c r="G43" s="62"/>
      <c r="H43" s="44">
        <f t="shared" si="0"/>
        <v>0</v>
      </c>
      <c r="I43" s="62"/>
      <c r="J43" s="62"/>
      <c r="K43" s="45">
        <f t="shared" si="1"/>
        <v>0</v>
      </c>
      <c r="L43" s="46">
        <f t="shared" si="2"/>
        <v>0</v>
      </c>
      <c r="M43" s="44">
        <f t="shared" si="3"/>
        <v>0</v>
      </c>
      <c r="N43" s="44">
        <f t="shared" si="4"/>
        <v>0</v>
      </c>
      <c r="O43" s="44">
        <f t="shared" si="5"/>
        <v>0</v>
      </c>
      <c r="P43" s="45">
        <f t="shared" si="6"/>
        <v>0</v>
      </c>
    </row>
    <row r="44" spans="1:16" ht="22.5" x14ac:dyDescent="0.2">
      <c r="A44" s="35">
        <v>30</v>
      </c>
      <c r="B44" s="36" t="s">
        <v>66</v>
      </c>
      <c r="C44" s="43" t="s">
        <v>489</v>
      </c>
      <c r="D44" s="22" t="s">
        <v>68</v>
      </c>
      <c r="E44" s="64">
        <v>60</v>
      </c>
      <c r="F44" s="65"/>
      <c r="G44" s="62"/>
      <c r="H44" s="44">
        <f t="shared" si="0"/>
        <v>0</v>
      </c>
      <c r="I44" s="62"/>
      <c r="J44" s="62"/>
      <c r="K44" s="45">
        <f t="shared" si="1"/>
        <v>0</v>
      </c>
      <c r="L44" s="46">
        <f t="shared" si="2"/>
        <v>0</v>
      </c>
      <c r="M44" s="44">
        <f t="shared" si="3"/>
        <v>0</v>
      </c>
      <c r="N44" s="44">
        <f t="shared" si="4"/>
        <v>0</v>
      </c>
      <c r="O44" s="44">
        <f t="shared" si="5"/>
        <v>0</v>
      </c>
      <c r="P44" s="45">
        <f t="shared" si="6"/>
        <v>0</v>
      </c>
    </row>
    <row r="45" spans="1:16" ht="33.75" x14ac:dyDescent="0.2">
      <c r="A45" s="35">
        <v>31</v>
      </c>
      <c r="B45" s="36" t="s">
        <v>66</v>
      </c>
      <c r="C45" s="43" t="s">
        <v>490</v>
      </c>
      <c r="D45" s="22" t="s">
        <v>100</v>
      </c>
      <c r="E45" s="64">
        <v>16</v>
      </c>
      <c r="F45" s="65"/>
      <c r="G45" s="62"/>
      <c r="H45" s="44">
        <f t="shared" si="0"/>
        <v>0</v>
      </c>
      <c r="I45" s="62"/>
      <c r="J45" s="62"/>
      <c r="K45" s="45">
        <f t="shared" si="1"/>
        <v>0</v>
      </c>
      <c r="L45" s="46">
        <f t="shared" si="2"/>
        <v>0</v>
      </c>
      <c r="M45" s="44">
        <f t="shared" si="3"/>
        <v>0</v>
      </c>
      <c r="N45" s="44">
        <f t="shared" si="4"/>
        <v>0</v>
      </c>
      <c r="O45" s="44">
        <f t="shared" si="5"/>
        <v>0</v>
      </c>
      <c r="P45" s="45">
        <f t="shared" si="6"/>
        <v>0</v>
      </c>
    </row>
    <row r="46" spans="1:16" ht="33.75" x14ac:dyDescent="0.2">
      <c r="A46" s="35">
        <v>32</v>
      </c>
      <c r="B46" s="36" t="s">
        <v>66</v>
      </c>
      <c r="C46" s="43" t="s">
        <v>491</v>
      </c>
      <c r="D46" s="22" t="s">
        <v>100</v>
      </c>
      <c r="E46" s="64">
        <v>12</v>
      </c>
      <c r="F46" s="65"/>
      <c r="G46" s="62"/>
      <c r="H46" s="44">
        <f t="shared" si="0"/>
        <v>0</v>
      </c>
      <c r="I46" s="62"/>
      <c r="J46" s="62"/>
      <c r="K46" s="45">
        <f t="shared" si="1"/>
        <v>0</v>
      </c>
      <c r="L46" s="46">
        <f t="shared" si="2"/>
        <v>0</v>
      </c>
      <c r="M46" s="44">
        <f t="shared" si="3"/>
        <v>0</v>
      </c>
      <c r="N46" s="44">
        <f t="shared" si="4"/>
        <v>0</v>
      </c>
      <c r="O46" s="44">
        <f t="shared" si="5"/>
        <v>0</v>
      </c>
      <c r="P46" s="45">
        <f t="shared" si="6"/>
        <v>0</v>
      </c>
    </row>
    <row r="47" spans="1:16" ht="33.75" x14ac:dyDescent="0.2">
      <c r="A47" s="35">
        <v>33</v>
      </c>
      <c r="B47" s="36" t="s">
        <v>66</v>
      </c>
      <c r="C47" s="43" t="s">
        <v>492</v>
      </c>
      <c r="D47" s="22" t="s">
        <v>100</v>
      </c>
      <c r="E47" s="64">
        <v>50</v>
      </c>
      <c r="F47" s="65"/>
      <c r="G47" s="62"/>
      <c r="H47" s="44">
        <f t="shared" si="0"/>
        <v>0</v>
      </c>
      <c r="I47" s="62"/>
      <c r="J47" s="62"/>
      <c r="K47" s="45">
        <f t="shared" si="1"/>
        <v>0</v>
      </c>
      <c r="L47" s="46">
        <f t="shared" si="2"/>
        <v>0</v>
      </c>
      <c r="M47" s="44">
        <f t="shared" si="3"/>
        <v>0</v>
      </c>
      <c r="N47" s="44">
        <f t="shared" si="4"/>
        <v>0</v>
      </c>
      <c r="O47" s="44">
        <f t="shared" si="5"/>
        <v>0</v>
      </c>
      <c r="P47" s="45">
        <f t="shared" si="6"/>
        <v>0</v>
      </c>
    </row>
    <row r="48" spans="1:16" ht="33.75" x14ac:dyDescent="0.2">
      <c r="A48" s="35">
        <v>34</v>
      </c>
      <c r="B48" s="36" t="s">
        <v>66</v>
      </c>
      <c r="C48" s="43" t="s">
        <v>493</v>
      </c>
      <c r="D48" s="22" t="s">
        <v>100</v>
      </c>
      <c r="E48" s="64">
        <v>55</v>
      </c>
      <c r="F48" s="65"/>
      <c r="G48" s="62"/>
      <c r="H48" s="44">
        <f t="shared" si="0"/>
        <v>0</v>
      </c>
      <c r="I48" s="62"/>
      <c r="J48" s="62"/>
      <c r="K48" s="45">
        <f t="shared" si="1"/>
        <v>0</v>
      </c>
      <c r="L48" s="46">
        <f t="shared" si="2"/>
        <v>0</v>
      </c>
      <c r="M48" s="44">
        <f t="shared" si="3"/>
        <v>0</v>
      </c>
      <c r="N48" s="44">
        <f t="shared" si="4"/>
        <v>0</v>
      </c>
      <c r="O48" s="44">
        <f t="shared" si="5"/>
        <v>0</v>
      </c>
      <c r="P48" s="45">
        <f t="shared" si="6"/>
        <v>0</v>
      </c>
    </row>
    <row r="49" spans="1:16" ht="33.75" x14ac:dyDescent="0.2">
      <c r="A49" s="35">
        <v>35</v>
      </c>
      <c r="B49" s="36" t="s">
        <v>66</v>
      </c>
      <c r="C49" s="43" t="s">
        <v>494</v>
      </c>
      <c r="D49" s="22" t="s">
        <v>100</v>
      </c>
      <c r="E49" s="64">
        <v>30</v>
      </c>
      <c r="F49" s="65"/>
      <c r="G49" s="62"/>
      <c r="H49" s="44">
        <f t="shared" si="0"/>
        <v>0</v>
      </c>
      <c r="I49" s="62"/>
      <c r="J49" s="62"/>
      <c r="K49" s="45">
        <f t="shared" si="1"/>
        <v>0</v>
      </c>
      <c r="L49" s="46">
        <f t="shared" si="2"/>
        <v>0</v>
      </c>
      <c r="M49" s="44">
        <f t="shared" si="3"/>
        <v>0</v>
      </c>
      <c r="N49" s="44">
        <f t="shared" si="4"/>
        <v>0</v>
      </c>
      <c r="O49" s="44">
        <f t="shared" si="5"/>
        <v>0</v>
      </c>
      <c r="P49" s="45">
        <f t="shared" si="6"/>
        <v>0</v>
      </c>
    </row>
    <row r="50" spans="1:16" ht="22.5" x14ac:dyDescent="0.2">
      <c r="A50" s="35">
        <v>36</v>
      </c>
      <c r="B50" s="36" t="s">
        <v>66</v>
      </c>
      <c r="C50" s="43" t="s">
        <v>495</v>
      </c>
      <c r="D50" s="22" t="s">
        <v>68</v>
      </c>
      <c r="E50" s="64">
        <v>90</v>
      </c>
      <c r="F50" s="65"/>
      <c r="G50" s="62"/>
      <c r="H50" s="44">
        <f t="shared" si="0"/>
        <v>0</v>
      </c>
      <c r="I50" s="62"/>
      <c r="J50" s="62"/>
      <c r="K50" s="45">
        <f t="shared" si="1"/>
        <v>0</v>
      </c>
      <c r="L50" s="46">
        <f t="shared" si="2"/>
        <v>0</v>
      </c>
      <c r="M50" s="44">
        <f t="shared" si="3"/>
        <v>0</v>
      </c>
      <c r="N50" s="44">
        <f t="shared" si="4"/>
        <v>0</v>
      </c>
      <c r="O50" s="44">
        <f t="shared" si="5"/>
        <v>0</v>
      </c>
      <c r="P50" s="45">
        <f t="shared" si="6"/>
        <v>0</v>
      </c>
    </row>
    <row r="51" spans="1:16" ht="22.5" x14ac:dyDescent="0.2">
      <c r="A51" s="35">
        <v>37</v>
      </c>
      <c r="B51" s="36" t="s">
        <v>66</v>
      </c>
      <c r="C51" s="43" t="s">
        <v>496</v>
      </c>
      <c r="D51" s="22" t="s">
        <v>68</v>
      </c>
      <c r="E51" s="64">
        <v>1480</v>
      </c>
      <c r="F51" s="65"/>
      <c r="G51" s="62"/>
      <c r="H51" s="44">
        <f t="shared" si="0"/>
        <v>0</v>
      </c>
      <c r="I51" s="62"/>
      <c r="J51" s="62"/>
      <c r="K51" s="45">
        <f t="shared" si="1"/>
        <v>0</v>
      </c>
      <c r="L51" s="46">
        <f t="shared" si="2"/>
        <v>0</v>
      </c>
      <c r="M51" s="44">
        <f t="shared" si="3"/>
        <v>0</v>
      </c>
      <c r="N51" s="44">
        <f t="shared" si="4"/>
        <v>0</v>
      </c>
      <c r="O51" s="44">
        <f t="shared" si="5"/>
        <v>0</v>
      </c>
      <c r="P51" s="45">
        <f t="shared" si="6"/>
        <v>0</v>
      </c>
    </row>
    <row r="52" spans="1:16" ht="22.5" x14ac:dyDescent="0.2">
      <c r="A52" s="35">
        <v>38</v>
      </c>
      <c r="B52" s="36" t="s">
        <v>66</v>
      </c>
      <c r="C52" s="43" t="s">
        <v>497</v>
      </c>
      <c r="D52" s="22" t="s">
        <v>462</v>
      </c>
      <c r="E52" s="64">
        <v>4</v>
      </c>
      <c r="F52" s="65"/>
      <c r="G52" s="62"/>
      <c r="H52" s="44">
        <f t="shared" si="0"/>
        <v>0</v>
      </c>
      <c r="I52" s="62"/>
      <c r="J52" s="62"/>
      <c r="K52" s="45">
        <f t="shared" si="1"/>
        <v>0</v>
      </c>
      <c r="L52" s="46">
        <f t="shared" si="2"/>
        <v>0</v>
      </c>
      <c r="M52" s="44">
        <f t="shared" si="3"/>
        <v>0</v>
      </c>
      <c r="N52" s="44">
        <f t="shared" si="4"/>
        <v>0</v>
      </c>
      <c r="O52" s="44">
        <f t="shared" si="5"/>
        <v>0</v>
      </c>
      <c r="P52" s="45">
        <f t="shared" si="6"/>
        <v>0</v>
      </c>
    </row>
    <row r="53" spans="1:16" x14ac:dyDescent="0.2">
      <c r="A53" s="35">
        <v>39</v>
      </c>
      <c r="B53" s="36" t="s">
        <v>66</v>
      </c>
      <c r="C53" s="43" t="s">
        <v>498</v>
      </c>
      <c r="D53" s="22" t="s">
        <v>462</v>
      </c>
      <c r="E53" s="64">
        <v>4</v>
      </c>
      <c r="F53" s="65"/>
      <c r="G53" s="62"/>
      <c r="H53" s="44">
        <f t="shared" si="0"/>
        <v>0</v>
      </c>
      <c r="I53" s="62"/>
      <c r="J53" s="62"/>
      <c r="K53" s="45">
        <f t="shared" si="1"/>
        <v>0</v>
      </c>
      <c r="L53" s="46">
        <f t="shared" si="2"/>
        <v>0</v>
      </c>
      <c r="M53" s="44">
        <f t="shared" si="3"/>
        <v>0</v>
      </c>
      <c r="N53" s="44">
        <f t="shared" si="4"/>
        <v>0</v>
      </c>
      <c r="O53" s="44">
        <f t="shared" si="5"/>
        <v>0</v>
      </c>
      <c r="P53" s="45">
        <f t="shared" si="6"/>
        <v>0</v>
      </c>
    </row>
    <row r="54" spans="1:16" ht="78.75" x14ac:dyDescent="0.2">
      <c r="A54" s="35">
        <v>40</v>
      </c>
      <c r="B54" s="36" t="s">
        <v>66</v>
      </c>
      <c r="C54" s="43" t="s">
        <v>507</v>
      </c>
      <c r="D54" s="22" t="s">
        <v>462</v>
      </c>
      <c r="E54" s="64">
        <v>205</v>
      </c>
      <c r="F54" s="65"/>
      <c r="G54" s="62"/>
      <c r="H54" s="44">
        <f t="shared" si="0"/>
        <v>0</v>
      </c>
      <c r="I54" s="62"/>
      <c r="J54" s="62"/>
      <c r="K54" s="45">
        <f t="shared" si="1"/>
        <v>0</v>
      </c>
      <c r="L54" s="46">
        <f t="shared" si="2"/>
        <v>0</v>
      </c>
      <c r="M54" s="44">
        <f t="shared" si="3"/>
        <v>0</v>
      </c>
      <c r="N54" s="44">
        <f t="shared" si="4"/>
        <v>0</v>
      </c>
      <c r="O54" s="44">
        <f t="shared" si="5"/>
        <v>0</v>
      </c>
      <c r="P54" s="45">
        <f t="shared" si="6"/>
        <v>0</v>
      </c>
    </row>
    <row r="55" spans="1:16" ht="33.75" x14ac:dyDescent="0.2">
      <c r="A55" s="35">
        <v>41</v>
      </c>
      <c r="B55" s="36" t="s">
        <v>66</v>
      </c>
      <c r="C55" s="43" t="s">
        <v>499</v>
      </c>
      <c r="D55" s="22" t="s">
        <v>462</v>
      </c>
      <c r="E55" s="64">
        <v>4</v>
      </c>
      <c r="F55" s="65"/>
      <c r="G55" s="62"/>
      <c r="H55" s="44">
        <f t="shared" si="0"/>
        <v>0</v>
      </c>
      <c r="I55" s="62"/>
      <c r="J55" s="62"/>
      <c r="K55" s="45">
        <f t="shared" si="1"/>
        <v>0</v>
      </c>
      <c r="L55" s="46">
        <f t="shared" si="2"/>
        <v>0</v>
      </c>
      <c r="M55" s="44">
        <f t="shared" si="3"/>
        <v>0</v>
      </c>
      <c r="N55" s="44">
        <f t="shared" si="4"/>
        <v>0</v>
      </c>
      <c r="O55" s="44">
        <f t="shared" si="5"/>
        <v>0</v>
      </c>
      <c r="P55" s="45">
        <f t="shared" si="6"/>
        <v>0</v>
      </c>
    </row>
    <row r="56" spans="1:16" ht="22.5" x14ac:dyDescent="0.2">
      <c r="A56" s="35">
        <v>42</v>
      </c>
      <c r="B56" s="36" t="s">
        <v>66</v>
      </c>
      <c r="C56" s="43" t="s">
        <v>509</v>
      </c>
      <c r="D56" s="22" t="s">
        <v>100</v>
      </c>
      <c r="E56" s="64">
        <v>209</v>
      </c>
      <c r="F56" s="65"/>
      <c r="G56" s="62"/>
      <c r="H56" s="44">
        <f t="shared" si="0"/>
        <v>0</v>
      </c>
      <c r="I56" s="62"/>
      <c r="J56" s="62"/>
      <c r="K56" s="45">
        <f t="shared" si="1"/>
        <v>0</v>
      </c>
      <c r="L56" s="46">
        <f t="shared" si="2"/>
        <v>0</v>
      </c>
      <c r="M56" s="44">
        <f t="shared" si="3"/>
        <v>0</v>
      </c>
      <c r="N56" s="44">
        <f t="shared" si="4"/>
        <v>0</v>
      </c>
      <c r="O56" s="44">
        <f t="shared" si="5"/>
        <v>0</v>
      </c>
      <c r="P56" s="45">
        <f t="shared" si="6"/>
        <v>0</v>
      </c>
    </row>
    <row r="57" spans="1:16" ht="22.5" x14ac:dyDescent="0.2">
      <c r="A57" s="35">
        <v>43</v>
      </c>
      <c r="B57" s="36" t="s">
        <v>66</v>
      </c>
      <c r="C57" s="43" t="s">
        <v>510</v>
      </c>
      <c r="D57" s="22" t="s">
        <v>100</v>
      </c>
      <c r="E57" s="64">
        <v>209</v>
      </c>
      <c r="F57" s="65"/>
      <c r="G57" s="62"/>
      <c r="H57" s="44">
        <f t="shared" si="0"/>
        <v>0</v>
      </c>
      <c r="I57" s="62"/>
      <c r="J57" s="62"/>
      <c r="K57" s="45">
        <f t="shared" si="1"/>
        <v>0</v>
      </c>
      <c r="L57" s="46">
        <f t="shared" si="2"/>
        <v>0</v>
      </c>
      <c r="M57" s="44">
        <f t="shared" si="3"/>
        <v>0</v>
      </c>
      <c r="N57" s="44">
        <f t="shared" si="4"/>
        <v>0</v>
      </c>
      <c r="O57" s="44">
        <f t="shared" si="5"/>
        <v>0</v>
      </c>
      <c r="P57" s="45">
        <f t="shared" si="6"/>
        <v>0</v>
      </c>
    </row>
    <row r="58" spans="1:16" x14ac:dyDescent="0.2">
      <c r="A58" s="35">
        <v>44</v>
      </c>
      <c r="B58" s="36" t="s">
        <v>66</v>
      </c>
      <c r="C58" s="43" t="s">
        <v>511</v>
      </c>
      <c r="D58" s="22" t="s">
        <v>100</v>
      </c>
      <c r="E58" s="64">
        <v>209</v>
      </c>
      <c r="F58" s="65"/>
      <c r="G58" s="62"/>
      <c r="H58" s="44">
        <f t="shared" si="0"/>
        <v>0</v>
      </c>
      <c r="I58" s="62"/>
      <c r="J58" s="62"/>
      <c r="K58" s="45">
        <f t="shared" si="1"/>
        <v>0</v>
      </c>
      <c r="L58" s="46">
        <f t="shared" si="2"/>
        <v>0</v>
      </c>
      <c r="M58" s="44">
        <f t="shared" si="3"/>
        <v>0</v>
      </c>
      <c r="N58" s="44">
        <f t="shared" si="4"/>
        <v>0</v>
      </c>
      <c r="O58" s="44">
        <f t="shared" si="5"/>
        <v>0</v>
      </c>
      <c r="P58" s="45">
        <f t="shared" si="6"/>
        <v>0</v>
      </c>
    </row>
    <row r="59" spans="1:16" ht="22.5" x14ac:dyDescent="0.2">
      <c r="A59" s="35">
        <v>45</v>
      </c>
      <c r="B59" s="36" t="s">
        <v>66</v>
      </c>
      <c r="C59" s="43" t="s">
        <v>500</v>
      </c>
      <c r="D59" s="22" t="s">
        <v>68</v>
      </c>
      <c r="E59" s="64">
        <v>74</v>
      </c>
      <c r="F59" s="65"/>
      <c r="G59" s="62"/>
      <c r="H59" s="44">
        <f t="shared" si="0"/>
        <v>0</v>
      </c>
      <c r="I59" s="62"/>
      <c r="J59" s="62"/>
      <c r="K59" s="45">
        <f t="shared" si="1"/>
        <v>0</v>
      </c>
      <c r="L59" s="46">
        <f t="shared" si="2"/>
        <v>0</v>
      </c>
      <c r="M59" s="44">
        <f t="shared" si="3"/>
        <v>0</v>
      </c>
      <c r="N59" s="44">
        <f t="shared" si="4"/>
        <v>0</v>
      </c>
      <c r="O59" s="44">
        <f t="shared" si="5"/>
        <v>0</v>
      </c>
      <c r="P59" s="45">
        <f t="shared" si="6"/>
        <v>0</v>
      </c>
    </row>
    <row r="60" spans="1:16" x14ac:dyDescent="0.2">
      <c r="A60" s="35">
        <v>46</v>
      </c>
      <c r="B60" s="36" t="s">
        <v>66</v>
      </c>
      <c r="C60" s="43" t="s">
        <v>501</v>
      </c>
      <c r="D60" s="22" t="s">
        <v>100</v>
      </c>
      <c r="E60" s="64">
        <v>4</v>
      </c>
      <c r="F60" s="65"/>
      <c r="G60" s="62"/>
      <c r="H60" s="44">
        <f t="shared" si="0"/>
        <v>0</v>
      </c>
      <c r="I60" s="62"/>
      <c r="J60" s="62"/>
      <c r="K60" s="45">
        <f t="shared" si="1"/>
        <v>0</v>
      </c>
      <c r="L60" s="46">
        <f t="shared" si="2"/>
        <v>0</v>
      </c>
      <c r="M60" s="44">
        <f t="shared" si="3"/>
        <v>0</v>
      </c>
      <c r="N60" s="44">
        <f t="shared" si="4"/>
        <v>0</v>
      </c>
      <c r="O60" s="44">
        <f t="shared" si="5"/>
        <v>0</v>
      </c>
      <c r="P60" s="45">
        <f t="shared" si="6"/>
        <v>0</v>
      </c>
    </row>
    <row r="61" spans="1:16" x14ac:dyDescent="0.2">
      <c r="A61" s="35">
        <v>47</v>
      </c>
      <c r="B61" s="36" t="s">
        <v>66</v>
      </c>
      <c r="C61" s="43" t="s">
        <v>461</v>
      </c>
      <c r="D61" s="22" t="s">
        <v>462</v>
      </c>
      <c r="E61" s="64">
        <v>1</v>
      </c>
      <c r="F61" s="65"/>
      <c r="G61" s="62"/>
      <c r="H61" s="44">
        <f t="shared" si="0"/>
        <v>0</v>
      </c>
      <c r="I61" s="62"/>
      <c r="J61" s="62"/>
      <c r="K61" s="45">
        <f t="shared" si="1"/>
        <v>0</v>
      </c>
      <c r="L61" s="46">
        <f t="shared" si="2"/>
        <v>0</v>
      </c>
      <c r="M61" s="44">
        <f t="shared" si="3"/>
        <v>0</v>
      </c>
      <c r="N61" s="44">
        <f t="shared" si="4"/>
        <v>0</v>
      </c>
      <c r="O61" s="44">
        <f t="shared" si="5"/>
        <v>0</v>
      </c>
      <c r="P61" s="45">
        <f t="shared" si="6"/>
        <v>0</v>
      </c>
    </row>
    <row r="62" spans="1:16" ht="33.75" x14ac:dyDescent="0.2">
      <c r="A62" s="35">
        <v>48</v>
      </c>
      <c r="B62" s="36" t="s">
        <v>66</v>
      </c>
      <c r="C62" s="43" t="s">
        <v>502</v>
      </c>
      <c r="D62" s="22" t="s">
        <v>462</v>
      </c>
      <c r="E62" s="64">
        <v>1</v>
      </c>
      <c r="F62" s="65"/>
      <c r="G62" s="62"/>
      <c r="H62" s="44">
        <f t="shared" si="0"/>
        <v>0</v>
      </c>
      <c r="I62" s="62"/>
      <c r="J62" s="62"/>
      <c r="K62" s="45">
        <f t="shared" si="1"/>
        <v>0</v>
      </c>
      <c r="L62" s="46">
        <f t="shared" si="2"/>
        <v>0</v>
      </c>
      <c r="M62" s="44">
        <f t="shared" si="3"/>
        <v>0</v>
      </c>
      <c r="N62" s="44">
        <f t="shared" si="4"/>
        <v>0</v>
      </c>
      <c r="O62" s="44">
        <f t="shared" si="5"/>
        <v>0</v>
      </c>
      <c r="P62" s="45">
        <f t="shared" si="6"/>
        <v>0</v>
      </c>
    </row>
    <row r="63" spans="1:16" x14ac:dyDescent="0.2">
      <c r="A63" s="35" t="s">
        <v>69</v>
      </c>
      <c r="B63" s="36"/>
      <c r="C63" s="43" t="s">
        <v>503</v>
      </c>
      <c r="D63" s="22"/>
      <c r="E63" s="64"/>
      <c r="F63" s="65"/>
      <c r="G63" s="62"/>
      <c r="H63" s="44">
        <f t="shared" si="0"/>
        <v>0</v>
      </c>
      <c r="I63" s="62"/>
      <c r="J63" s="62"/>
      <c r="K63" s="45">
        <f t="shared" si="1"/>
        <v>0</v>
      </c>
      <c r="L63" s="46">
        <f t="shared" si="2"/>
        <v>0</v>
      </c>
      <c r="M63" s="44">
        <f t="shared" si="3"/>
        <v>0</v>
      </c>
      <c r="N63" s="44">
        <f t="shared" si="4"/>
        <v>0</v>
      </c>
      <c r="O63" s="44">
        <f t="shared" si="5"/>
        <v>0</v>
      </c>
      <c r="P63" s="45">
        <f t="shared" si="6"/>
        <v>0</v>
      </c>
    </row>
    <row r="64" spans="1:16" ht="22.5" x14ac:dyDescent="0.2">
      <c r="A64" s="35">
        <v>49</v>
      </c>
      <c r="B64" s="36" t="s">
        <v>66</v>
      </c>
      <c r="C64" s="43" t="s">
        <v>504</v>
      </c>
      <c r="D64" s="22" t="s">
        <v>462</v>
      </c>
      <c r="E64" s="64">
        <v>50</v>
      </c>
      <c r="F64" s="65"/>
      <c r="G64" s="62"/>
      <c r="H64" s="44">
        <f t="shared" si="0"/>
        <v>0</v>
      </c>
      <c r="I64" s="62"/>
      <c r="J64" s="62"/>
      <c r="K64" s="45">
        <f t="shared" si="1"/>
        <v>0</v>
      </c>
      <c r="L64" s="46">
        <f t="shared" si="2"/>
        <v>0</v>
      </c>
      <c r="M64" s="44">
        <f t="shared" si="3"/>
        <v>0</v>
      </c>
      <c r="N64" s="44">
        <f t="shared" si="4"/>
        <v>0</v>
      </c>
      <c r="O64" s="44">
        <f t="shared" si="5"/>
        <v>0</v>
      </c>
      <c r="P64" s="45">
        <f t="shared" si="6"/>
        <v>0</v>
      </c>
    </row>
    <row r="65" spans="1:16" x14ac:dyDescent="0.2">
      <c r="A65" s="35">
        <v>50</v>
      </c>
      <c r="B65" s="36" t="s">
        <v>66</v>
      </c>
      <c r="C65" s="43" t="s">
        <v>505</v>
      </c>
      <c r="D65" s="22" t="s">
        <v>462</v>
      </c>
      <c r="E65" s="64">
        <v>50</v>
      </c>
      <c r="F65" s="65"/>
      <c r="G65" s="62"/>
      <c r="H65" s="44">
        <f t="shared" si="0"/>
        <v>0</v>
      </c>
      <c r="I65" s="62"/>
      <c r="J65" s="62"/>
      <c r="K65" s="45">
        <f t="shared" si="1"/>
        <v>0</v>
      </c>
      <c r="L65" s="46">
        <f t="shared" si="2"/>
        <v>0</v>
      </c>
      <c r="M65" s="44">
        <f t="shared" si="3"/>
        <v>0</v>
      </c>
      <c r="N65" s="44">
        <f t="shared" si="4"/>
        <v>0</v>
      </c>
      <c r="O65" s="44">
        <f t="shared" si="5"/>
        <v>0</v>
      </c>
      <c r="P65" s="45">
        <f t="shared" si="6"/>
        <v>0</v>
      </c>
    </row>
    <row r="66" spans="1:16" x14ac:dyDescent="0.2">
      <c r="A66" s="35">
        <v>51</v>
      </c>
      <c r="B66" s="36" t="s">
        <v>66</v>
      </c>
      <c r="C66" s="43" t="s">
        <v>506</v>
      </c>
      <c r="D66" s="22" t="s">
        <v>100</v>
      </c>
      <c r="E66" s="64">
        <v>50</v>
      </c>
      <c r="F66" s="65"/>
      <c r="G66" s="62"/>
      <c r="H66" s="44">
        <f t="shared" si="0"/>
        <v>0</v>
      </c>
      <c r="I66" s="62"/>
      <c r="J66" s="62"/>
      <c r="K66" s="45">
        <f t="shared" si="1"/>
        <v>0</v>
      </c>
      <c r="L66" s="46">
        <f t="shared" si="2"/>
        <v>0</v>
      </c>
      <c r="M66" s="44">
        <f t="shared" si="3"/>
        <v>0</v>
      </c>
      <c r="N66" s="44">
        <f t="shared" si="4"/>
        <v>0</v>
      </c>
      <c r="O66" s="44">
        <f t="shared" si="5"/>
        <v>0</v>
      </c>
      <c r="P66" s="45">
        <f t="shared" si="6"/>
        <v>0</v>
      </c>
    </row>
    <row r="67" spans="1:16" x14ac:dyDescent="0.2">
      <c r="A67" s="102" t="s">
        <v>69</v>
      </c>
      <c r="B67" s="36"/>
      <c r="C67" s="43" t="s">
        <v>518</v>
      </c>
      <c r="D67" s="22"/>
      <c r="E67" s="22"/>
      <c r="F67" s="98"/>
      <c r="G67" s="99"/>
      <c r="H67" s="99"/>
      <c r="I67" s="99"/>
      <c r="J67" s="99"/>
      <c r="K67" s="100"/>
      <c r="L67" s="101"/>
      <c r="M67" s="99"/>
      <c r="N67" s="99"/>
      <c r="O67" s="99"/>
      <c r="P67" s="100"/>
    </row>
    <row r="68" spans="1:16" ht="22.5" x14ac:dyDescent="0.2">
      <c r="A68" s="102">
        <v>52</v>
      </c>
      <c r="B68" s="36" t="s">
        <v>66</v>
      </c>
      <c r="C68" s="43" t="s">
        <v>519</v>
      </c>
      <c r="D68" s="22" t="s">
        <v>100</v>
      </c>
      <c r="E68" s="22">
        <v>1</v>
      </c>
      <c r="F68" s="98"/>
      <c r="G68" s="99"/>
      <c r="H68" s="99"/>
      <c r="I68" s="99"/>
      <c r="J68" s="99"/>
      <c r="K68" s="100"/>
      <c r="L68" s="101"/>
      <c r="M68" s="99"/>
      <c r="N68" s="99"/>
      <c r="O68" s="99"/>
      <c r="P68" s="100"/>
    </row>
    <row r="69" spans="1:16" ht="22.5" x14ac:dyDescent="0.2">
      <c r="A69" s="102">
        <v>53</v>
      </c>
      <c r="B69" s="36" t="s">
        <v>66</v>
      </c>
      <c r="C69" s="43" t="s">
        <v>520</v>
      </c>
      <c r="D69" s="22" t="s">
        <v>100</v>
      </c>
      <c r="E69" s="22">
        <v>1</v>
      </c>
      <c r="F69" s="98"/>
      <c r="G69" s="99"/>
      <c r="H69" s="99"/>
      <c r="I69" s="99"/>
      <c r="J69" s="99"/>
      <c r="K69" s="100"/>
      <c r="L69" s="101"/>
      <c r="M69" s="99"/>
      <c r="N69" s="99"/>
      <c r="O69" s="99"/>
      <c r="P69" s="100"/>
    </row>
    <row r="70" spans="1:16" ht="34.5" thickBot="1" x14ac:dyDescent="0.25">
      <c r="A70" s="104">
        <v>54</v>
      </c>
      <c r="B70" s="103" t="s">
        <v>66</v>
      </c>
      <c r="C70" s="145" t="s">
        <v>521</v>
      </c>
      <c r="D70" s="146" t="s">
        <v>462</v>
      </c>
      <c r="E70" s="146">
        <v>1</v>
      </c>
      <c r="F70" s="98"/>
      <c r="G70" s="99"/>
      <c r="H70" s="99"/>
      <c r="I70" s="99"/>
      <c r="J70" s="99"/>
      <c r="K70" s="100"/>
      <c r="L70" s="101"/>
      <c r="M70" s="99"/>
      <c r="N70" s="99"/>
      <c r="O70" s="99"/>
      <c r="P70" s="100"/>
    </row>
    <row r="71" spans="1:16" ht="12" thickBot="1" x14ac:dyDescent="0.25">
      <c r="A71" s="217" t="str">
        <f>'1a'!A70:K70</f>
        <v xml:space="preserve">Tiešās izmaksas kopā, t. sk. darba devēja sociālais nodoklis 23,59% </v>
      </c>
      <c r="B71" s="218"/>
      <c r="C71" s="218"/>
      <c r="D71" s="218"/>
      <c r="E71" s="218"/>
      <c r="F71" s="218"/>
      <c r="G71" s="218"/>
      <c r="H71" s="218"/>
      <c r="I71" s="218"/>
      <c r="J71" s="218"/>
      <c r="K71" s="219"/>
      <c r="L71" s="66">
        <f>SUM(L14:L66)</f>
        <v>0</v>
      </c>
      <c r="M71" s="67">
        <f>SUM(M14:M66)</f>
        <v>0</v>
      </c>
      <c r="N71" s="67">
        <f>SUM(N14:N66)</f>
        <v>0</v>
      </c>
      <c r="O71" s="67">
        <f>SUM(O14:O66)</f>
        <v>0</v>
      </c>
      <c r="P71" s="68">
        <f>SUM(P14:P66)</f>
        <v>0</v>
      </c>
    </row>
    <row r="72" spans="1:16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</row>
    <row r="73" spans="1:16" x14ac:dyDescent="0.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</row>
    <row r="74" spans="1:16" x14ac:dyDescent="0.2">
      <c r="A74" s="1" t="s">
        <v>14</v>
      </c>
      <c r="B74" s="15"/>
      <c r="C74" s="210">
        <f>'Kops a'!C32:H32</f>
        <v>0</v>
      </c>
      <c r="D74" s="210"/>
      <c r="E74" s="210"/>
      <c r="F74" s="210"/>
      <c r="G74" s="210"/>
      <c r="H74" s="210"/>
      <c r="I74" s="15"/>
      <c r="J74" s="15"/>
      <c r="K74" s="15"/>
      <c r="L74" s="15"/>
      <c r="M74" s="15"/>
      <c r="N74" s="15"/>
      <c r="O74" s="15"/>
      <c r="P74" s="15"/>
    </row>
    <row r="75" spans="1:16" x14ac:dyDescent="0.2">
      <c r="A75" s="15"/>
      <c r="B75" s="15"/>
      <c r="C75" s="147" t="s">
        <v>15</v>
      </c>
      <c r="D75" s="147"/>
      <c r="E75" s="147"/>
      <c r="F75" s="147"/>
      <c r="G75" s="147"/>
      <c r="H75" s="147"/>
      <c r="I75" s="15"/>
      <c r="J75" s="15"/>
      <c r="K75" s="15"/>
      <c r="L75" s="15"/>
      <c r="M75" s="15"/>
      <c r="N75" s="15"/>
      <c r="O75" s="15"/>
      <c r="P75" s="15"/>
    </row>
    <row r="76" spans="1:16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6" x14ac:dyDescent="0.2">
      <c r="A77" s="81" t="str">
        <f>'Kops a'!A35</f>
        <v xml:space="preserve">Tāme sastādīta 2021. gada </v>
      </c>
      <c r="B77" s="82"/>
      <c r="C77" s="82"/>
      <c r="D77" s="82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</row>
    <row r="78" spans="1:16" x14ac:dyDescent="0.2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</row>
    <row r="79" spans="1:16" x14ac:dyDescent="0.2">
      <c r="A79" s="1" t="s">
        <v>37</v>
      </c>
      <c r="B79" s="15"/>
      <c r="C79" s="210">
        <f>'Kops a'!C37:H37</f>
        <v>0</v>
      </c>
      <c r="D79" s="210"/>
      <c r="E79" s="210"/>
      <c r="F79" s="210"/>
      <c r="G79" s="210"/>
      <c r="H79" s="210"/>
      <c r="I79" s="15"/>
      <c r="J79" s="15"/>
      <c r="K79" s="15"/>
      <c r="L79" s="15"/>
      <c r="M79" s="15"/>
      <c r="N79" s="15"/>
      <c r="O79" s="15"/>
      <c r="P79" s="15"/>
    </row>
    <row r="80" spans="1:16" x14ac:dyDescent="0.2">
      <c r="A80" s="15"/>
      <c r="B80" s="15"/>
      <c r="C80" s="147" t="s">
        <v>15</v>
      </c>
      <c r="D80" s="147"/>
      <c r="E80" s="147"/>
      <c r="F80" s="147"/>
      <c r="G80" s="147"/>
      <c r="H80" s="147"/>
      <c r="I80" s="15"/>
      <c r="J80" s="15"/>
      <c r="K80" s="15"/>
      <c r="L80" s="15"/>
      <c r="M80" s="15"/>
      <c r="N80" s="15"/>
      <c r="O80" s="15"/>
      <c r="P80" s="15"/>
    </row>
    <row r="81" spans="1:16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x14ac:dyDescent="0.2">
      <c r="A82" s="81" t="s">
        <v>54</v>
      </c>
      <c r="B82" s="82"/>
      <c r="C82" s="86">
        <f>'Kops a'!C40</f>
        <v>0</v>
      </c>
      <c r="D82" s="47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</row>
    <row r="83" spans="1:16" x14ac:dyDescent="0.2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</row>
    <row r="84" spans="1:16" ht="13.5" x14ac:dyDescent="0.2">
      <c r="A84" s="96" t="s">
        <v>62</v>
      </c>
    </row>
    <row r="85" spans="1:16" ht="12" x14ac:dyDescent="0.2">
      <c r="A85" s="95" t="s">
        <v>63</v>
      </c>
    </row>
    <row r="86" spans="1:16" ht="12" x14ac:dyDescent="0.2">
      <c r="A86" s="95" t="s">
        <v>64</v>
      </c>
    </row>
  </sheetData>
  <mergeCells count="22">
    <mergeCell ref="C80:H80"/>
    <mergeCell ref="C4:I4"/>
    <mergeCell ref="F12:K12"/>
    <mergeCell ref="A9:F9"/>
    <mergeCell ref="J9:M9"/>
    <mergeCell ref="D8:L8"/>
    <mergeCell ref="A71:K71"/>
    <mergeCell ref="C74:H74"/>
    <mergeCell ref="C75:H75"/>
    <mergeCell ref="C79:H79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66 I15:J70 D15:G66 F67:G70">
    <cfRule type="cellIs" dxfId="21" priority="29" operator="equal">
      <formula>0</formula>
    </cfRule>
  </conditionalFormatting>
  <conditionalFormatting sqref="N9:O9">
    <cfRule type="cellIs" dxfId="20" priority="28" operator="equal">
      <formula>0</formula>
    </cfRule>
  </conditionalFormatting>
  <conditionalFormatting sqref="A9:F9">
    <cfRule type="containsText" dxfId="19" priority="26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8" priority="25" operator="equal">
      <formula>0</formula>
    </cfRule>
  </conditionalFormatting>
  <conditionalFormatting sqref="O10">
    <cfRule type="cellIs" dxfId="17" priority="24" operator="equal">
      <formula>"20__. gada __. _________"</formula>
    </cfRule>
  </conditionalFormatting>
  <conditionalFormatting sqref="A71:K71">
    <cfRule type="containsText" dxfId="16" priority="23" operator="containsText" text="Tiešās izmaksas kopā, t. sk. darba devēja sociālais nodoklis __.__% ">
      <formula>NOT(ISERROR(SEARCH("Tiešās izmaksas kopā, t. sk. darba devēja sociālais nodoklis __.__% ",A71)))</formula>
    </cfRule>
  </conditionalFormatting>
  <conditionalFormatting sqref="H14:H70 K14:P70 L71:P71">
    <cfRule type="cellIs" dxfId="15" priority="18" operator="equal">
      <formula>0</formula>
    </cfRule>
  </conditionalFormatting>
  <conditionalFormatting sqref="C4:I4">
    <cfRule type="cellIs" dxfId="14" priority="17" operator="equal">
      <formula>0</formula>
    </cfRule>
  </conditionalFormatting>
  <conditionalFormatting sqref="C15:C66">
    <cfRule type="cellIs" dxfId="13" priority="16" operator="equal">
      <formula>0</formula>
    </cfRule>
  </conditionalFormatting>
  <conditionalFormatting sqref="D5:L8">
    <cfRule type="cellIs" dxfId="12" priority="13" operator="equal">
      <formula>0</formula>
    </cfRule>
  </conditionalFormatting>
  <conditionalFormatting sqref="A14:B14 D14:G14">
    <cfRule type="cellIs" dxfId="11" priority="12" operator="equal">
      <formula>0</formula>
    </cfRule>
  </conditionalFormatting>
  <conditionalFormatting sqref="C14">
    <cfRule type="cellIs" dxfId="10" priority="11" operator="equal">
      <formula>0</formula>
    </cfRule>
  </conditionalFormatting>
  <conditionalFormatting sqref="I14:J14">
    <cfRule type="cellIs" dxfId="9" priority="10" operator="equal">
      <formula>0</formula>
    </cfRule>
  </conditionalFormatting>
  <conditionalFormatting sqref="P10">
    <cfRule type="cellIs" dxfId="8" priority="9" operator="equal">
      <formula>"20__. gada __. _________"</formula>
    </cfRule>
  </conditionalFormatting>
  <conditionalFormatting sqref="C79:H79">
    <cfRule type="cellIs" dxfId="7" priority="6" operator="equal">
      <formula>0</formula>
    </cfRule>
  </conditionalFormatting>
  <conditionalFormatting sqref="C74:H74">
    <cfRule type="cellIs" dxfId="6" priority="5" operator="equal">
      <formula>0</formula>
    </cfRule>
  </conditionalFormatting>
  <conditionalFormatting sqref="C79:H79 C82 C74:H74">
    <cfRule type="cellIs" dxfId="5" priority="4" operator="equal">
      <formula>0</formula>
    </cfRule>
  </conditionalFormatting>
  <conditionalFormatting sqref="D1">
    <cfRule type="cellIs" dxfId="4" priority="3" operator="equal">
      <formula>0</formula>
    </cfRule>
  </conditionalFormatting>
  <conditionalFormatting sqref="A67:B70 D67:E70">
    <cfRule type="cellIs" dxfId="3" priority="2" operator="equal">
      <formula>0</formula>
    </cfRule>
  </conditionalFormatting>
  <conditionalFormatting sqref="C67:C70">
    <cfRule type="cellIs" dxfId="2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3" manualBreakCount="3">
    <brk id="31" max="15" man="1"/>
    <brk id="49" max="15" man="1"/>
    <brk id="69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EE428164-089A-404E-98DC-227888EB2467}">
            <xm:f>NOT(ISERROR(SEARCH("Tāme sastādīta ____. gada ___. ______________",A77)))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A77</xm:sqref>
        </x14:conditionalFormatting>
        <x14:conditionalFormatting xmlns:xm="http://schemas.microsoft.com/office/excel/2006/main">
          <x14:cfRule type="containsText" priority="7" operator="containsText" id="{879A8C95-2477-46CB-81ED-05AD5C15D29F}">
            <xm:f>NOT(ISERROR(SEARCH("Sertifikāta Nr. _________________________________",A82)))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50"/>
  <sheetViews>
    <sheetView view="pageBreakPreview" topLeftCell="A4" zoomScale="115" zoomScaleNormal="100" zoomScaleSheetLayoutView="115" workbookViewId="0">
      <selection activeCell="E30" sqref="E30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4"/>
      <c r="G1" s="149"/>
      <c r="H1" s="149"/>
      <c r="I1" s="149"/>
    </row>
    <row r="2" spans="1:9" x14ac:dyDescent="0.2">
      <c r="A2" s="155" t="s">
        <v>16</v>
      </c>
      <c r="B2" s="155"/>
      <c r="C2" s="155"/>
      <c r="D2" s="155"/>
      <c r="E2" s="155"/>
      <c r="F2" s="155"/>
      <c r="G2" s="155"/>
      <c r="H2" s="155"/>
      <c r="I2" s="155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156" t="s">
        <v>17</v>
      </c>
      <c r="D4" s="156"/>
      <c r="E4" s="156"/>
      <c r="F4" s="156"/>
      <c r="G4" s="156"/>
      <c r="H4" s="156"/>
      <c r="I4" s="156"/>
    </row>
    <row r="5" spans="1:9" ht="11.25" customHeight="1" x14ac:dyDescent="0.2">
      <c r="A5" s="80"/>
      <c r="B5" s="80"/>
      <c r="C5" s="158" t="s">
        <v>52</v>
      </c>
      <c r="D5" s="158"/>
      <c r="E5" s="158"/>
      <c r="F5" s="158"/>
      <c r="G5" s="158"/>
      <c r="H5" s="158"/>
      <c r="I5" s="158"/>
    </row>
    <row r="6" spans="1:9" x14ac:dyDescent="0.2">
      <c r="A6" s="153" t="s">
        <v>18</v>
      </c>
      <c r="B6" s="153"/>
      <c r="C6" s="153"/>
      <c r="D6" s="157" t="str">
        <f>'Kopt a'!B13</f>
        <v>Dzīvojamas ēkas fasādes vienkāršota atjaunošana</v>
      </c>
      <c r="E6" s="157"/>
      <c r="F6" s="157"/>
      <c r="G6" s="157"/>
      <c r="H6" s="157"/>
      <c r="I6" s="157"/>
    </row>
    <row r="7" spans="1:9" x14ac:dyDescent="0.2">
      <c r="A7" s="153" t="s">
        <v>6</v>
      </c>
      <c r="B7" s="153"/>
      <c r="C7" s="153"/>
      <c r="D7" s="154" t="str">
        <f>'Kopt a'!B14</f>
        <v>Daudzdzīvokļu dzīvojamā ēka</v>
      </c>
      <c r="E7" s="154"/>
      <c r="F7" s="154"/>
      <c r="G7" s="154"/>
      <c r="H7" s="154"/>
      <c r="I7" s="154"/>
    </row>
    <row r="8" spans="1:9" x14ac:dyDescent="0.2">
      <c r="A8" s="163" t="s">
        <v>19</v>
      </c>
      <c r="B8" s="163"/>
      <c r="C8" s="163"/>
      <c r="D8" s="154" t="str">
        <f>'Kopt a'!B15</f>
        <v>Mirdzas Ķempes iela 22, Liepāja</v>
      </c>
      <c r="E8" s="154"/>
      <c r="F8" s="154"/>
      <c r="G8" s="154"/>
      <c r="H8" s="154"/>
      <c r="I8" s="154"/>
    </row>
    <row r="9" spans="1:9" x14ac:dyDescent="0.2">
      <c r="A9" s="163" t="s">
        <v>20</v>
      </c>
      <c r="B9" s="163"/>
      <c r="C9" s="163"/>
      <c r="D9" s="154" t="str">
        <f>'Kopt a'!B16</f>
        <v>WOOS-21-2</v>
      </c>
      <c r="E9" s="154"/>
      <c r="F9" s="154"/>
      <c r="G9" s="154"/>
      <c r="H9" s="154"/>
      <c r="I9" s="154"/>
    </row>
    <row r="10" spans="1:9" x14ac:dyDescent="0.2">
      <c r="C10" s="4" t="s">
        <v>21</v>
      </c>
      <c r="D10" s="164">
        <f>E27</f>
        <v>0</v>
      </c>
      <c r="E10" s="164"/>
      <c r="F10" s="77"/>
      <c r="G10" s="77"/>
      <c r="H10" s="77"/>
      <c r="I10" s="77"/>
    </row>
    <row r="11" spans="1:9" x14ac:dyDescent="0.2">
      <c r="C11" s="4" t="s">
        <v>22</v>
      </c>
      <c r="D11" s="164">
        <f>I23</f>
        <v>0</v>
      </c>
      <c r="E11" s="164"/>
      <c r="F11" s="77"/>
      <c r="G11" s="77"/>
      <c r="H11" s="77"/>
      <c r="I11" s="77"/>
    </row>
    <row r="12" spans="1:9" ht="12" thickBot="1" x14ac:dyDescent="0.25">
      <c r="F12" s="16"/>
      <c r="G12" s="16"/>
      <c r="H12" s="16"/>
      <c r="I12" s="16"/>
    </row>
    <row r="13" spans="1:9" x14ac:dyDescent="0.2">
      <c r="A13" s="169" t="s">
        <v>23</v>
      </c>
      <c r="B13" s="171" t="s">
        <v>24</v>
      </c>
      <c r="C13" s="173" t="s">
        <v>25</v>
      </c>
      <c r="D13" s="174"/>
      <c r="E13" s="165" t="s">
        <v>26</v>
      </c>
      <c r="F13" s="159" t="s">
        <v>27</v>
      </c>
      <c r="G13" s="160"/>
      <c r="H13" s="160"/>
      <c r="I13" s="161" t="s">
        <v>28</v>
      </c>
    </row>
    <row r="14" spans="1:9" ht="23.25" thickBot="1" x14ac:dyDescent="0.25">
      <c r="A14" s="170"/>
      <c r="B14" s="172"/>
      <c r="C14" s="175"/>
      <c r="D14" s="176"/>
      <c r="E14" s="166"/>
      <c r="F14" s="17" t="s">
        <v>29</v>
      </c>
      <c r="G14" s="18" t="s">
        <v>30</v>
      </c>
      <c r="H14" s="18" t="s">
        <v>31</v>
      </c>
      <c r="I14" s="162"/>
    </row>
    <row r="15" spans="1:9" x14ac:dyDescent="0.2">
      <c r="A15" s="72">
        <v>1</v>
      </c>
      <c r="B15" s="21" t="str">
        <f>IF(A15=0,0,CONCATENATE("Lt-",A15))</f>
        <v>Lt-1</v>
      </c>
      <c r="C15" s="177" t="str">
        <f>'1a'!C2:I2</f>
        <v>Ārsienu siltināšanas darbi</v>
      </c>
      <c r="D15" s="178"/>
      <c r="E15" s="54">
        <f>'1a'!P70</f>
        <v>0</v>
      </c>
      <c r="F15" s="49">
        <f>'1a'!M70</f>
        <v>0</v>
      </c>
      <c r="G15" s="50">
        <f>'1a'!N70</f>
        <v>0</v>
      </c>
      <c r="H15" s="50">
        <f>'1a'!O70</f>
        <v>0</v>
      </c>
      <c r="I15" s="51">
        <f>'1a'!L70</f>
        <v>0</v>
      </c>
    </row>
    <row r="16" spans="1:9" x14ac:dyDescent="0.2">
      <c r="A16" s="73">
        <f>A15+1</f>
        <v>2</v>
      </c>
      <c r="B16" s="22" t="str">
        <f>IF(A16=0,0,CONCATENATE("Lt-",A16))</f>
        <v>Lt-2</v>
      </c>
      <c r="C16" s="167" t="str">
        <f>'2a'!C2:I2</f>
        <v>Logu un durvju nomaiņa</v>
      </c>
      <c r="D16" s="168"/>
      <c r="E16" s="55">
        <f>'2a'!P41</f>
        <v>0</v>
      </c>
      <c r="F16" s="42">
        <f>'2a'!M41</f>
        <v>0</v>
      </c>
      <c r="G16" s="52">
        <f>'2a'!N41</f>
        <v>0</v>
      </c>
      <c r="H16" s="52">
        <f>'2a'!O41</f>
        <v>0</v>
      </c>
      <c r="I16" s="53">
        <f>'2a'!L41</f>
        <v>0</v>
      </c>
    </row>
    <row r="17" spans="1:9" x14ac:dyDescent="0.2">
      <c r="A17" s="73">
        <f t="shared" ref="A17:A22" si="0">A16+1</f>
        <v>3</v>
      </c>
      <c r="B17" s="22" t="str">
        <f t="shared" ref="B17:B22" si="1">IF(A17=0,0,CONCATENATE("Lt-",A17))</f>
        <v>Lt-3</v>
      </c>
      <c r="C17" s="167" t="str">
        <f>'3a'!C2:I2</f>
        <v>Cokola siltināšana</v>
      </c>
      <c r="D17" s="168"/>
      <c r="E17" s="56">
        <f>'3a'!P48</f>
        <v>0</v>
      </c>
      <c r="F17" s="42">
        <f>'3a'!M48</f>
        <v>0</v>
      </c>
      <c r="G17" s="52">
        <f>'3a'!N48</f>
        <v>0</v>
      </c>
      <c r="H17" s="52">
        <f>'3a'!O48</f>
        <v>0</v>
      </c>
      <c r="I17" s="53">
        <f>'3a'!L48</f>
        <v>0</v>
      </c>
    </row>
    <row r="18" spans="1:9" ht="11.25" customHeight="1" x14ac:dyDescent="0.2">
      <c r="A18" s="73">
        <f t="shared" si="0"/>
        <v>4</v>
      </c>
      <c r="B18" s="22" t="str">
        <f t="shared" si="1"/>
        <v>Lt-4</v>
      </c>
      <c r="C18" s="167" t="str">
        <f>'4a'!C2:I2</f>
        <v>Pagraba siltināšana</v>
      </c>
      <c r="D18" s="168"/>
      <c r="E18" s="56">
        <f>'4a'!P28</f>
        <v>0</v>
      </c>
      <c r="F18" s="42">
        <f>'4a'!M28</f>
        <v>0</v>
      </c>
      <c r="G18" s="52">
        <f>'4a'!N28</f>
        <v>0</v>
      </c>
      <c r="H18" s="52">
        <f>'4a'!O28</f>
        <v>0</v>
      </c>
      <c r="I18" s="53">
        <f>'4a'!L28</f>
        <v>0</v>
      </c>
    </row>
    <row r="19" spans="1:9" x14ac:dyDescent="0.2">
      <c r="A19" s="73">
        <f t="shared" si="0"/>
        <v>5</v>
      </c>
      <c r="B19" s="22" t="str">
        <f t="shared" si="1"/>
        <v>Lt-5</v>
      </c>
      <c r="C19" s="167" t="str">
        <f>'5a'!C2:I2</f>
        <v>Bēniņu siltināšanas darbi</v>
      </c>
      <c r="D19" s="168"/>
      <c r="E19" s="56">
        <f>'5a'!P69</f>
        <v>0</v>
      </c>
      <c r="F19" s="42">
        <f>'5a'!M69</f>
        <v>0</v>
      </c>
      <c r="G19" s="52">
        <f>'5a'!N69</f>
        <v>0</v>
      </c>
      <c r="H19" s="52">
        <f>'5a'!O69</f>
        <v>0</v>
      </c>
      <c r="I19" s="53">
        <f>'5a'!L69</f>
        <v>0</v>
      </c>
    </row>
    <row r="20" spans="1:9" x14ac:dyDescent="0.2">
      <c r="A20" s="73">
        <f t="shared" si="0"/>
        <v>6</v>
      </c>
      <c r="B20" s="22" t="str">
        <f t="shared" si="1"/>
        <v>Lt-6</v>
      </c>
      <c r="C20" s="167" t="str">
        <f>'6a'!C2:I2</f>
        <v>Jumta atjaunošana</v>
      </c>
      <c r="D20" s="168"/>
      <c r="E20" s="56">
        <f>'6a'!P283</f>
        <v>0</v>
      </c>
      <c r="F20" s="42">
        <f>'6a'!M283</f>
        <v>0</v>
      </c>
      <c r="G20" s="52">
        <f>'6a'!N283</f>
        <v>0</v>
      </c>
      <c r="H20" s="52">
        <f>'6a'!O283</f>
        <v>0</v>
      </c>
      <c r="I20" s="53">
        <f>'6a'!L283</f>
        <v>0</v>
      </c>
    </row>
    <row r="21" spans="1:9" x14ac:dyDescent="0.2">
      <c r="A21" s="73">
        <f t="shared" si="0"/>
        <v>7</v>
      </c>
      <c r="B21" s="22" t="str">
        <f t="shared" si="1"/>
        <v>Lt-7</v>
      </c>
      <c r="C21" s="167" t="str">
        <f>'7a'!C2:I2</f>
        <v>Ieejas mezglu atjaunošana</v>
      </c>
      <c r="D21" s="168"/>
      <c r="E21" s="56">
        <f>'7a'!P28</f>
        <v>0</v>
      </c>
      <c r="F21" s="42">
        <f>'7a'!M28</f>
        <v>0</v>
      </c>
      <c r="G21" s="52">
        <f>'7a'!N28</f>
        <v>0</v>
      </c>
      <c r="H21" s="52">
        <f>'7a'!O28</f>
        <v>0</v>
      </c>
      <c r="I21" s="53">
        <f>'7a'!L28</f>
        <v>0</v>
      </c>
    </row>
    <row r="22" spans="1:9" ht="12" thickBot="1" x14ac:dyDescent="0.25">
      <c r="A22" s="73">
        <f t="shared" si="0"/>
        <v>8</v>
      </c>
      <c r="B22" s="22" t="str">
        <f t="shared" si="1"/>
        <v>Lt-8</v>
      </c>
      <c r="C22" s="167" t="str">
        <f>'8a'!C2:I2</f>
        <v>Apkure un ventilācija</v>
      </c>
      <c r="D22" s="168"/>
      <c r="E22" s="56">
        <f>'8a'!P71</f>
        <v>0</v>
      </c>
      <c r="F22" s="42">
        <f>'8a'!M71</f>
        <v>0</v>
      </c>
      <c r="G22" s="52">
        <f>'8a'!N71</f>
        <v>0</v>
      </c>
      <c r="H22" s="52">
        <f>'8a'!O71</f>
        <v>0</v>
      </c>
      <c r="I22" s="53">
        <f>'8a'!L71</f>
        <v>0</v>
      </c>
    </row>
    <row r="23" spans="1:9" ht="12" thickBot="1" x14ac:dyDescent="0.25">
      <c r="A23" s="179" t="s">
        <v>32</v>
      </c>
      <c r="B23" s="180"/>
      <c r="C23" s="180"/>
      <c r="D23" s="180"/>
      <c r="E23" s="38">
        <f>SUM(E15:E22)</f>
        <v>0</v>
      </c>
      <c r="F23" s="37">
        <f>SUM(F15:F22)</f>
        <v>0</v>
      </c>
      <c r="G23" s="37">
        <f>SUM(G15:G22)</f>
        <v>0</v>
      </c>
      <c r="H23" s="37">
        <f>SUM(H15:H22)</f>
        <v>0</v>
      </c>
      <c r="I23" s="38">
        <f>SUM(I15:I22)</f>
        <v>0</v>
      </c>
    </row>
    <row r="24" spans="1:9" x14ac:dyDescent="0.2">
      <c r="A24" s="181" t="s">
        <v>33</v>
      </c>
      <c r="B24" s="182"/>
      <c r="C24" s="183"/>
      <c r="D24" s="69"/>
      <c r="E24" s="39">
        <f>ROUND(E23*$D24,2)</f>
        <v>0</v>
      </c>
      <c r="F24" s="40"/>
      <c r="G24" s="40"/>
      <c r="H24" s="40"/>
      <c r="I24" s="40"/>
    </row>
    <row r="25" spans="1:9" x14ac:dyDescent="0.2">
      <c r="A25" s="184" t="s">
        <v>34</v>
      </c>
      <c r="B25" s="185"/>
      <c r="C25" s="186"/>
      <c r="D25" s="70"/>
      <c r="E25" s="41">
        <f>ROUND(E24*$D25,2)</f>
        <v>0</v>
      </c>
      <c r="F25" s="40"/>
      <c r="G25" s="40"/>
      <c r="H25" s="40"/>
      <c r="I25" s="40"/>
    </row>
    <row r="26" spans="1:9" x14ac:dyDescent="0.2">
      <c r="A26" s="187" t="s">
        <v>35</v>
      </c>
      <c r="B26" s="188"/>
      <c r="C26" s="189"/>
      <c r="D26" s="71"/>
      <c r="E26" s="41">
        <f>ROUND(E23*$D26,2)</f>
        <v>0</v>
      </c>
      <c r="F26" s="40"/>
      <c r="G26" s="40"/>
      <c r="H26" s="40"/>
      <c r="I26" s="40"/>
    </row>
    <row r="27" spans="1:9" ht="12" thickBot="1" x14ac:dyDescent="0.25">
      <c r="A27" s="190" t="s">
        <v>36</v>
      </c>
      <c r="B27" s="191"/>
      <c r="C27" s="192"/>
      <c r="D27" s="90"/>
      <c r="E27" s="91">
        <f>SUM(E23:E26)-E25</f>
        <v>0</v>
      </c>
      <c r="F27" s="40"/>
      <c r="G27" s="40"/>
      <c r="H27" s="40"/>
      <c r="I27" s="40"/>
    </row>
    <row r="28" spans="1:9" x14ac:dyDescent="0.2">
      <c r="C28" s="88" t="s">
        <v>59</v>
      </c>
      <c r="D28" s="94">
        <v>0.02</v>
      </c>
      <c r="E28" s="92">
        <f>ROUND(E27*D28,2)</f>
        <v>0</v>
      </c>
      <c r="G28" s="19"/>
    </row>
    <row r="29" spans="1:9" x14ac:dyDescent="0.2">
      <c r="C29" s="93" t="s">
        <v>32</v>
      </c>
      <c r="D29" s="36"/>
      <c r="E29" s="220">
        <f>E28+E27</f>
        <v>0</v>
      </c>
      <c r="F29" s="20"/>
      <c r="G29" s="20"/>
      <c r="H29" s="20"/>
      <c r="I29" s="20"/>
    </row>
    <row r="32" spans="1:9" x14ac:dyDescent="0.2">
      <c r="A32" s="1" t="s">
        <v>14</v>
      </c>
      <c r="B32" s="15"/>
      <c r="C32" s="152"/>
      <c r="D32" s="152"/>
      <c r="E32" s="152"/>
      <c r="F32" s="152"/>
      <c r="G32" s="152"/>
      <c r="H32" s="152"/>
    </row>
    <row r="33" spans="1:8" x14ac:dyDescent="0.2">
      <c r="A33" s="15"/>
      <c r="B33" s="15"/>
      <c r="C33" s="147" t="s">
        <v>15</v>
      </c>
      <c r="D33" s="147"/>
      <c r="E33" s="147"/>
      <c r="F33" s="147"/>
      <c r="G33" s="147"/>
      <c r="H33" s="147"/>
    </row>
    <row r="34" spans="1:8" x14ac:dyDescent="0.2">
      <c r="A34" s="15"/>
      <c r="B34" s="15"/>
      <c r="C34" s="15"/>
      <c r="D34" s="15"/>
      <c r="E34" s="15"/>
      <c r="F34" s="15"/>
      <c r="G34" s="15"/>
      <c r="H34" s="15"/>
    </row>
    <row r="35" spans="1:8" x14ac:dyDescent="0.2">
      <c r="A35" s="81" t="str">
        <f>'Kopt a'!A30</f>
        <v xml:space="preserve">Tāme sastādīta 2021. gada </v>
      </c>
      <c r="B35" s="82"/>
      <c r="C35" s="82"/>
      <c r="D35" s="82"/>
      <c r="F35" s="15"/>
      <c r="G35" s="15"/>
      <c r="H35" s="15"/>
    </row>
    <row r="36" spans="1:8" x14ac:dyDescent="0.2">
      <c r="A36" s="15"/>
      <c r="B36" s="15"/>
      <c r="C36" s="15"/>
      <c r="D36" s="15"/>
      <c r="E36" s="15"/>
      <c r="F36" s="15"/>
      <c r="G36" s="15"/>
      <c r="H36" s="15"/>
    </row>
    <row r="37" spans="1:8" x14ac:dyDescent="0.2">
      <c r="A37" s="1" t="s">
        <v>37</v>
      </c>
      <c r="B37" s="15"/>
      <c r="C37" s="152"/>
      <c r="D37" s="152"/>
      <c r="E37" s="152"/>
      <c r="F37" s="152"/>
      <c r="G37" s="152"/>
      <c r="H37" s="152"/>
    </row>
    <row r="38" spans="1:8" x14ac:dyDescent="0.2">
      <c r="A38" s="15"/>
      <c r="B38" s="15"/>
      <c r="C38" s="147" t="s">
        <v>15</v>
      </c>
      <c r="D38" s="147"/>
      <c r="E38" s="147"/>
      <c r="F38" s="147"/>
      <c r="G38" s="147"/>
      <c r="H38" s="147"/>
    </row>
    <row r="39" spans="1:8" x14ac:dyDescent="0.2">
      <c r="A39" s="15"/>
      <c r="B39" s="15"/>
      <c r="C39" s="15"/>
      <c r="D39" s="15"/>
      <c r="E39" s="15"/>
      <c r="F39" s="15"/>
      <c r="G39" s="15"/>
      <c r="H39" s="15"/>
    </row>
    <row r="40" spans="1:8" x14ac:dyDescent="0.2">
      <c r="A40" s="81" t="s">
        <v>53</v>
      </c>
      <c r="B40" s="82"/>
      <c r="C40" s="87">
        <f>'Kopt a'!B28</f>
        <v>0</v>
      </c>
      <c r="D40" s="82"/>
      <c r="F40" s="15"/>
      <c r="G40" s="15"/>
      <c r="H40" s="15"/>
    </row>
    <row r="50" spans="5:9" x14ac:dyDescent="0.2">
      <c r="E50" s="19"/>
      <c r="F50" s="19"/>
      <c r="G50" s="19"/>
      <c r="H50" s="19"/>
      <c r="I50" s="19"/>
    </row>
  </sheetData>
  <mergeCells count="37">
    <mergeCell ref="C32:H32"/>
    <mergeCell ref="C33:H33"/>
    <mergeCell ref="C37:H37"/>
    <mergeCell ref="C38:H38"/>
    <mergeCell ref="A23:D23"/>
    <mergeCell ref="A24:C24"/>
    <mergeCell ref="A25:C25"/>
    <mergeCell ref="A26:C26"/>
    <mergeCell ref="A27:C27"/>
    <mergeCell ref="C22:D22"/>
    <mergeCell ref="C20:D20"/>
    <mergeCell ref="A13:A14"/>
    <mergeCell ref="B13:B14"/>
    <mergeCell ref="C13:D14"/>
    <mergeCell ref="C19:D19"/>
    <mergeCell ref="C15:D15"/>
    <mergeCell ref="C16:D16"/>
    <mergeCell ref="C17:D17"/>
    <mergeCell ref="C18:D18"/>
    <mergeCell ref="C21:D21"/>
    <mergeCell ref="F13:H13"/>
    <mergeCell ref="I13:I14"/>
    <mergeCell ref="A8:C8"/>
    <mergeCell ref="D8:I8"/>
    <mergeCell ref="A9:C9"/>
    <mergeCell ref="D9:I9"/>
    <mergeCell ref="D10:E10"/>
    <mergeCell ref="D11:E11"/>
    <mergeCell ref="E13:E14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E23:I23">
    <cfRule type="cellIs" dxfId="166" priority="19" operator="equal">
      <formula>0</formula>
    </cfRule>
  </conditionalFormatting>
  <conditionalFormatting sqref="D10:E11">
    <cfRule type="cellIs" dxfId="165" priority="18" operator="equal">
      <formula>0</formula>
    </cfRule>
  </conditionalFormatting>
  <conditionalFormatting sqref="E15 C15:D22 E24:E27 I15:I22">
    <cfRule type="cellIs" dxfId="164" priority="16" operator="equal">
      <formula>0</formula>
    </cfRule>
  </conditionalFormatting>
  <conditionalFormatting sqref="D24:D26">
    <cfRule type="cellIs" dxfId="163" priority="14" operator="equal">
      <formula>0</formula>
    </cfRule>
  </conditionalFormatting>
  <conditionalFormatting sqref="C37:H37">
    <cfRule type="cellIs" dxfId="162" priority="11" operator="equal">
      <formula>0</formula>
    </cfRule>
  </conditionalFormatting>
  <conditionalFormatting sqref="C32:H32">
    <cfRule type="cellIs" dxfId="161" priority="10" operator="equal">
      <formula>0</formula>
    </cfRule>
  </conditionalFormatting>
  <conditionalFormatting sqref="E15:E22">
    <cfRule type="cellIs" dxfId="160" priority="8" operator="equal">
      <formula>0</formula>
    </cfRule>
  </conditionalFormatting>
  <conditionalFormatting sqref="F15:I22">
    <cfRule type="cellIs" dxfId="159" priority="7" operator="equal">
      <formula>0</formula>
    </cfRule>
  </conditionalFormatting>
  <conditionalFormatting sqref="D6:I9">
    <cfRule type="cellIs" dxfId="158" priority="6" operator="equal">
      <formula>0</formula>
    </cfRule>
  </conditionalFormatting>
  <conditionalFormatting sqref="C40">
    <cfRule type="cellIs" dxfId="157" priority="4" operator="equal">
      <formula>0</formula>
    </cfRule>
  </conditionalFormatting>
  <conditionalFormatting sqref="B15:B22">
    <cfRule type="cellIs" dxfId="156" priority="3" operator="equal">
      <formula>0</formula>
    </cfRule>
  </conditionalFormatting>
  <conditionalFormatting sqref="A15:A22">
    <cfRule type="cellIs" dxfId="155" priority="1" operator="equal">
      <formula>0</formula>
    </cfRule>
  </conditionalFormatting>
  <pageMargins left="0.7" right="0.7" top="0.75" bottom="0.75" header="0.3" footer="0.3"/>
  <pageSetup paperSize="9" fitToHeight="0" orientation="landscape" r:id="rId1"/>
  <headerFooter>
    <oddFooter>&amp;R&amp;P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_________________________________",A40)))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P85"/>
  <sheetViews>
    <sheetView view="pageBreakPreview" topLeftCell="A28" zoomScaleNormal="100" zoomScaleSheetLayoutView="100" workbookViewId="0">
      <selection activeCell="C21" sqref="C21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a'!A15</f>
        <v>1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93" t="s">
        <v>65</v>
      </c>
      <c r="D2" s="193"/>
      <c r="E2" s="193"/>
      <c r="F2" s="193"/>
      <c r="G2" s="193"/>
      <c r="H2" s="193"/>
      <c r="I2" s="193"/>
      <c r="J2" s="26"/>
    </row>
    <row r="3" spans="1:16" x14ac:dyDescent="0.2">
      <c r="A3" s="27"/>
      <c r="B3" s="27"/>
      <c r="C3" s="156" t="s">
        <v>17</v>
      </c>
      <c r="D3" s="156"/>
      <c r="E3" s="156"/>
      <c r="F3" s="156"/>
      <c r="G3" s="156"/>
      <c r="H3" s="156"/>
      <c r="I3" s="156"/>
      <c r="J3" s="27"/>
    </row>
    <row r="4" spans="1:16" x14ac:dyDescent="0.2">
      <c r="A4" s="27"/>
      <c r="B4" s="27"/>
      <c r="C4" s="194" t="s">
        <v>52</v>
      </c>
      <c r="D4" s="194"/>
      <c r="E4" s="194"/>
      <c r="F4" s="194"/>
      <c r="G4" s="194"/>
      <c r="H4" s="194"/>
      <c r="I4" s="194"/>
      <c r="J4" s="27"/>
    </row>
    <row r="5" spans="1:16" ht="11.25" customHeight="1" x14ac:dyDescent="0.2">
      <c r="A5" s="20"/>
      <c r="B5" s="20"/>
      <c r="C5" s="24" t="s">
        <v>5</v>
      </c>
      <c r="D5" s="207" t="str">
        <f>'Kops a'!D6</f>
        <v>Dzīvojamas ēkas fasādes vienkāršota atjaunošana</v>
      </c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207" t="str">
        <f>'Kops a'!D7</f>
        <v>Daudzdzīvokļu dzīvojamā ēka</v>
      </c>
      <c r="E6" s="207"/>
      <c r="F6" s="207"/>
      <c r="G6" s="207"/>
      <c r="H6" s="207"/>
      <c r="I6" s="207"/>
      <c r="J6" s="207"/>
      <c r="K6" s="207"/>
      <c r="L6" s="207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207" t="str">
        <f>'Kops a'!D8</f>
        <v>Mirdzas Ķempes iela 22, Liepāja</v>
      </c>
      <c r="E7" s="207"/>
      <c r="F7" s="207"/>
      <c r="G7" s="207"/>
      <c r="H7" s="207"/>
      <c r="I7" s="207"/>
      <c r="J7" s="207"/>
      <c r="K7" s="207"/>
      <c r="L7" s="207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207" t="str">
        <f>'Kops a'!D9</f>
        <v>WOOS-21-2</v>
      </c>
      <c r="E8" s="207"/>
      <c r="F8" s="207"/>
      <c r="G8" s="207"/>
      <c r="H8" s="207"/>
      <c r="I8" s="207"/>
      <c r="J8" s="207"/>
      <c r="K8" s="207"/>
      <c r="L8" s="207"/>
      <c r="M8" s="15"/>
      <c r="N8" s="15"/>
      <c r="O8" s="15"/>
      <c r="P8" s="15"/>
    </row>
    <row r="9" spans="1:16" ht="11.25" customHeight="1" x14ac:dyDescent="0.2">
      <c r="A9" s="195" t="s">
        <v>559</v>
      </c>
      <c r="B9" s="195"/>
      <c r="C9" s="195"/>
      <c r="D9" s="195"/>
      <c r="E9" s="195"/>
      <c r="F9" s="195"/>
      <c r="G9" s="28"/>
      <c r="H9" s="28"/>
      <c r="I9" s="28"/>
      <c r="J9" s="199" t="s">
        <v>39</v>
      </c>
      <c r="K9" s="199"/>
      <c r="L9" s="199"/>
      <c r="M9" s="199"/>
      <c r="N9" s="206">
        <f>P70</f>
        <v>0</v>
      </c>
      <c r="O9" s="206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5"/>
      <c r="P10" s="83" t="str">
        <f>A76</f>
        <v xml:space="preserve">Tāme sastādīta 2021.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69" t="s">
        <v>23</v>
      </c>
      <c r="B12" s="201" t="s">
        <v>40</v>
      </c>
      <c r="C12" s="197" t="s">
        <v>41</v>
      </c>
      <c r="D12" s="204" t="s">
        <v>42</v>
      </c>
      <c r="E12" s="208" t="s">
        <v>43</v>
      </c>
      <c r="F12" s="196" t="s">
        <v>44</v>
      </c>
      <c r="G12" s="197"/>
      <c r="H12" s="197"/>
      <c r="I12" s="197"/>
      <c r="J12" s="197"/>
      <c r="K12" s="198"/>
      <c r="L12" s="196" t="s">
        <v>45</v>
      </c>
      <c r="M12" s="197"/>
      <c r="N12" s="197"/>
      <c r="O12" s="197"/>
      <c r="P12" s="198"/>
    </row>
    <row r="13" spans="1:16" ht="126.75" customHeight="1" thickBot="1" x14ac:dyDescent="0.25">
      <c r="A13" s="200"/>
      <c r="B13" s="202"/>
      <c r="C13" s="203"/>
      <c r="D13" s="205"/>
      <c r="E13" s="209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x14ac:dyDescent="0.2">
      <c r="A14" s="108">
        <v>1</v>
      </c>
      <c r="B14" s="109" t="s">
        <v>66</v>
      </c>
      <c r="C14" s="110" t="s">
        <v>67</v>
      </c>
      <c r="D14" s="111" t="s">
        <v>68</v>
      </c>
      <c r="E14" s="107">
        <v>192</v>
      </c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62">
        <f>ROUND(H14*E14,2)</f>
        <v>0</v>
      </c>
      <c r="N14" s="62">
        <f>ROUND(I14*E14,2)</f>
        <v>0</v>
      </c>
      <c r="O14" s="62">
        <f>ROUND(J14*E14,2)</f>
        <v>0</v>
      </c>
      <c r="P14" s="63">
        <f>SUM(M14:O14)</f>
        <v>0</v>
      </c>
    </row>
    <row r="15" spans="1:16" x14ac:dyDescent="0.2">
      <c r="A15" s="115" t="s">
        <v>69</v>
      </c>
      <c r="B15" s="116"/>
      <c r="C15" s="105" t="s">
        <v>70</v>
      </c>
      <c r="D15" s="106" t="s">
        <v>71</v>
      </c>
      <c r="E15" s="107">
        <v>54.857142857142854</v>
      </c>
      <c r="F15" s="112"/>
      <c r="G15" s="113"/>
      <c r="H15" s="117">
        <f t="shared" ref="H15:H67" si="0">ROUND(F15*G15,2)</f>
        <v>0</v>
      </c>
      <c r="I15" s="113"/>
      <c r="J15" s="113"/>
      <c r="K15" s="118">
        <f t="shared" ref="K15:K67" si="1">SUM(H15:J15)</f>
        <v>0</v>
      </c>
      <c r="L15" s="119">
        <f t="shared" ref="L15:L67" si="2">ROUND(E15*F15,2)</f>
        <v>0</v>
      </c>
      <c r="M15" s="44">
        <f t="shared" ref="M15:M67" si="3">ROUND(H15*E15,2)</f>
        <v>0</v>
      </c>
      <c r="N15" s="44">
        <f t="shared" ref="N15:N67" si="4">ROUND(I15*E15,2)</f>
        <v>0</v>
      </c>
      <c r="O15" s="44">
        <f t="shared" ref="O15:O67" si="5">ROUND(J15*E15,2)</f>
        <v>0</v>
      </c>
      <c r="P15" s="45">
        <f t="shared" ref="P15:P67" si="6">SUM(M15:O15)</f>
        <v>0</v>
      </c>
    </row>
    <row r="16" spans="1:16" x14ac:dyDescent="0.2">
      <c r="A16" s="115" t="s">
        <v>69</v>
      </c>
      <c r="B16" s="116"/>
      <c r="C16" s="105" t="s">
        <v>72</v>
      </c>
      <c r="D16" s="106" t="s">
        <v>71</v>
      </c>
      <c r="E16" s="107">
        <v>54.857142857142854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x14ac:dyDescent="0.2">
      <c r="A17" s="115">
        <v>2</v>
      </c>
      <c r="B17" s="116" t="s">
        <v>66</v>
      </c>
      <c r="C17" s="105" t="s">
        <v>73</v>
      </c>
      <c r="D17" s="106" t="s">
        <v>68</v>
      </c>
      <c r="E17" s="107">
        <v>192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x14ac:dyDescent="0.2">
      <c r="A18" s="115">
        <v>3</v>
      </c>
      <c r="B18" s="116" t="s">
        <v>66</v>
      </c>
      <c r="C18" s="105" t="s">
        <v>74</v>
      </c>
      <c r="D18" s="106" t="s">
        <v>75</v>
      </c>
      <c r="E18" s="107">
        <v>2410.5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x14ac:dyDescent="0.2">
      <c r="A19" s="115" t="s">
        <v>69</v>
      </c>
      <c r="B19" s="116"/>
      <c r="C19" s="105" t="s">
        <v>76</v>
      </c>
      <c r="D19" s="106" t="s">
        <v>75</v>
      </c>
      <c r="E19" s="107">
        <v>2411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x14ac:dyDescent="0.2">
      <c r="A20" s="115" t="s">
        <v>69</v>
      </c>
      <c r="B20" s="116"/>
      <c r="C20" s="105" t="s">
        <v>77</v>
      </c>
      <c r="D20" s="106" t="s">
        <v>75</v>
      </c>
      <c r="E20" s="107">
        <v>2651.55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x14ac:dyDescent="0.2">
      <c r="A21" s="115">
        <v>4</v>
      </c>
      <c r="B21" s="116" t="s">
        <v>66</v>
      </c>
      <c r="C21" s="105" t="s">
        <v>78</v>
      </c>
      <c r="D21" s="106" t="s">
        <v>71</v>
      </c>
      <c r="E21" s="107">
        <v>1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115" t="s">
        <v>69</v>
      </c>
      <c r="B22" s="116"/>
      <c r="C22" s="105" t="s">
        <v>79</v>
      </c>
      <c r="D22" s="106" t="s">
        <v>548</v>
      </c>
      <c r="E22" s="107">
        <v>1</v>
      </c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x14ac:dyDescent="0.2">
      <c r="A23" s="115">
        <v>5</v>
      </c>
      <c r="B23" s="116" t="s">
        <v>66</v>
      </c>
      <c r="C23" s="105" t="s">
        <v>80</v>
      </c>
      <c r="D23" s="106" t="s">
        <v>71</v>
      </c>
      <c r="E23" s="107">
        <v>1</v>
      </c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x14ac:dyDescent="0.2">
      <c r="A24" s="115">
        <v>6</v>
      </c>
      <c r="B24" s="116" t="s">
        <v>66</v>
      </c>
      <c r="C24" s="105" t="s">
        <v>81</v>
      </c>
      <c r="D24" s="106" t="s">
        <v>71</v>
      </c>
      <c r="E24" s="107">
        <v>2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x14ac:dyDescent="0.2">
      <c r="A25" s="115">
        <v>7</v>
      </c>
      <c r="B25" s="116" t="s">
        <v>66</v>
      </c>
      <c r="C25" s="105" t="s">
        <v>82</v>
      </c>
      <c r="D25" s="106" t="s">
        <v>71</v>
      </c>
      <c r="E25" s="107">
        <v>2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ht="33.75" x14ac:dyDescent="0.2">
      <c r="A26" s="115">
        <v>8</v>
      </c>
      <c r="B26" s="116" t="s">
        <v>66</v>
      </c>
      <c r="C26" s="105" t="s">
        <v>83</v>
      </c>
      <c r="D26" s="106" t="s">
        <v>75</v>
      </c>
      <c r="E26" s="107">
        <f>(E29+E30+E31+E32+E33+E34)/1.1</f>
        <v>2991.0000000000005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x14ac:dyDescent="0.2">
      <c r="A27" s="115" t="s">
        <v>69</v>
      </c>
      <c r="B27" s="116"/>
      <c r="C27" s="105" t="s">
        <v>84</v>
      </c>
      <c r="D27" s="106" t="s">
        <v>85</v>
      </c>
      <c r="E27" s="107">
        <v>1020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x14ac:dyDescent="0.2">
      <c r="A28" s="115" t="s">
        <v>69</v>
      </c>
      <c r="B28" s="116"/>
      <c r="C28" s="105" t="s">
        <v>86</v>
      </c>
      <c r="D28" s="106" t="s">
        <v>87</v>
      </c>
      <c r="E28" s="107">
        <v>15440.5</v>
      </c>
      <c r="F28" s="112"/>
      <c r="G28" s="113"/>
      <c r="H28" s="117">
        <f t="shared" si="0"/>
        <v>0</v>
      </c>
      <c r="I28" s="113"/>
      <c r="J28" s="113"/>
      <c r="K28" s="118">
        <f t="shared" si="1"/>
        <v>0</v>
      </c>
      <c r="L28" s="119">
        <f t="shared" si="2"/>
        <v>0</v>
      </c>
      <c r="M28" s="44">
        <f t="shared" si="3"/>
        <v>0</v>
      </c>
      <c r="N28" s="44">
        <f t="shared" si="4"/>
        <v>0</v>
      </c>
      <c r="O28" s="44">
        <f t="shared" si="5"/>
        <v>0</v>
      </c>
      <c r="P28" s="45">
        <f t="shared" si="6"/>
        <v>0</v>
      </c>
    </row>
    <row r="29" spans="1:16" ht="45" x14ac:dyDescent="0.2">
      <c r="A29" s="115">
        <v>9</v>
      </c>
      <c r="B29" s="116" t="s">
        <v>88</v>
      </c>
      <c r="C29" s="105" t="s">
        <v>89</v>
      </c>
      <c r="D29" s="106" t="s">
        <v>75</v>
      </c>
      <c r="E29" s="107">
        <v>1018.7100000000002</v>
      </c>
      <c r="F29" s="112"/>
      <c r="G29" s="113"/>
      <c r="H29" s="117">
        <f t="shared" si="0"/>
        <v>0</v>
      </c>
      <c r="I29" s="113"/>
      <c r="J29" s="113"/>
      <c r="K29" s="118">
        <f t="shared" si="1"/>
        <v>0</v>
      </c>
      <c r="L29" s="119">
        <f t="shared" si="2"/>
        <v>0</v>
      </c>
      <c r="M29" s="44">
        <f t="shared" si="3"/>
        <v>0</v>
      </c>
      <c r="N29" s="44">
        <f t="shared" si="4"/>
        <v>0</v>
      </c>
      <c r="O29" s="44">
        <f t="shared" si="5"/>
        <v>0</v>
      </c>
      <c r="P29" s="45">
        <f t="shared" si="6"/>
        <v>0</v>
      </c>
    </row>
    <row r="30" spans="1:16" ht="78.75" x14ac:dyDescent="0.2">
      <c r="A30" s="115">
        <v>10</v>
      </c>
      <c r="B30" s="116" t="s">
        <v>90</v>
      </c>
      <c r="C30" s="105" t="s">
        <v>91</v>
      </c>
      <c r="D30" s="106" t="s">
        <v>75</v>
      </c>
      <c r="E30" s="107">
        <f>122.3+(297.6*1.1)</f>
        <v>449.66000000000008</v>
      </c>
      <c r="F30" s="112"/>
      <c r="G30" s="113"/>
      <c r="H30" s="117">
        <f t="shared" si="0"/>
        <v>0</v>
      </c>
      <c r="I30" s="113"/>
      <c r="J30" s="113"/>
      <c r="K30" s="118">
        <f t="shared" si="1"/>
        <v>0</v>
      </c>
      <c r="L30" s="119">
        <f t="shared" si="2"/>
        <v>0</v>
      </c>
      <c r="M30" s="44">
        <f t="shared" si="3"/>
        <v>0</v>
      </c>
      <c r="N30" s="44">
        <f t="shared" si="4"/>
        <v>0</v>
      </c>
      <c r="O30" s="44">
        <f t="shared" si="5"/>
        <v>0</v>
      </c>
      <c r="P30" s="45">
        <f t="shared" si="6"/>
        <v>0</v>
      </c>
    </row>
    <row r="31" spans="1:16" ht="67.5" x14ac:dyDescent="0.2">
      <c r="A31" s="115">
        <v>11</v>
      </c>
      <c r="B31" s="116" t="s">
        <v>92</v>
      </c>
      <c r="C31" s="105" t="s">
        <v>560</v>
      </c>
      <c r="D31" s="106" t="s">
        <v>75</v>
      </c>
      <c r="E31" s="107">
        <f>539-257.6</f>
        <v>281.39999999999998</v>
      </c>
      <c r="F31" s="112"/>
      <c r="G31" s="113"/>
      <c r="H31" s="117">
        <f t="shared" si="0"/>
        <v>0</v>
      </c>
      <c r="I31" s="113"/>
      <c r="J31" s="113"/>
      <c r="K31" s="118">
        <f t="shared" si="1"/>
        <v>0</v>
      </c>
      <c r="L31" s="119">
        <f t="shared" si="2"/>
        <v>0</v>
      </c>
      <c r="M31" s="44">
        <f t="shared" si="3"/>
        <v>0</v>
      </c>
      <c r="N31" s="44">
        <f t="shared" si="4"/>
        <v>0</v>
      </c>
      <c r="O31" s="44">
        <f t="shared" si="5"/>
        <v>0</v>
      </c>
      <c r="P31" s="45">
        <f t="shared" si="6"/>
        <v>0</v>
      </c>
    </row>
    <row r="32" spans="1:16" ht="45" x14ac:dyDescent="0.2">
      <c r="A32" s="108">
        <v>12</v>
      </c>
      <c r="B32" s="109" t="s">
        <v>93</v>
      </c>
      <c r="C32" s="110" t="s">
        <v>513</v>
      </c>
      <c r="D32" s="111" t="s">
        <v>75</v>
      </c>
      <c r="E32" s="107">
        <v>1049.18</v>
      </c>
      <c r="F32" s="112"/>
      <c r="G32" s="113"/>
      <c r="H32" s="117">
        <f t="shared" si="0"/>
        <v>0</v>
      </c>
      <c r="I32" s="113"/>
      <c r="J32" s="113"/>
      <c r="K32" s="118">
        <f t="shared" si="1"/>
        <v>0</v>
      </c>
      <c r="L32" s="119">
        <f t="shared" si="2"/>
        <v>0</v>
      </c>
      <c r="M32" s="44">
        <f t="shared" si="3"/>
        <v>0</v>
      </c>
      <c r="N32" s="44">
        <f t="shared" si="4"/>
        <v>0</v>
      </c>
      <c r="O32" s="44">
        <f t="shared" si="5"/>
        <v>0</v>
      </c>
      <c r="P32" s="45">
        <f t="shared" si="6"/>
        <v>0</v>
      </c>
    </row>
    <row r="33" spans="1:16" ht="45" x14ac:dyDescent="0.2">
      <c r="A33" s="115">
        <v>13</v>
      </c>
      <c r="B33" s="116" t="s">
        <v>94</v>
      </c>
      <c r="C33" s="105" t="s">
        <v>95</v>
      </c>
      <c r="D33" s="106" t="s">
        <v>75</v>
      </c>
      <c r="E33" s="107">
        <v>437.8</v>
      </c>
      <c r="F33" s="112"/>
      <c r="G33" s="113"/>
      <c r="H33" s="117">
        <f t="shared" si="0"/>
        <v>0</v>
      </c>
      <c r="I33" s="113"/>
      <c r="J33" s="113"/>
      <c r="K33" s="118">
        <f t="shared" si="1"/>
        <v>0</v>
      </c>
      <c r="L33" s="119">
        <f t="shared" si="2"/>
        <v>0</v>
      </c>
      <c r="M33" s="44">
        <f t="shared" si="3"/>
        <v>0</v>
      </c>
      <c r="N33" s="44">
        <f t="shared" si="4"/>
        <v>0</v>
      </c>
      <c r="O33" s="44">
        <f t="shared" si="5"/>
        <v>0</v>
      </c>
      <c r="P33" s="45">
        <f t="shared" si="6"/>
        <v>0</v>
      </c>
    </row>
    <row r="34" spans="1:16" ht="45" x14ac:dyDescent="0.2">
      <c r="A34" s="115">
        <v>14</v>
      </c>
      <c r="B34" s="116" t="s">
        <v>96</v>
      </c>
      <c r="C34" s="105" t="s">
        <v>97</v>
      </c>
      <c r="D34" s="106" t="s">
        <v>75</v>
      </c>
      <c r="E34" s="107">
        <v>53.35</v>
      </c>
      <c r="F34" s="112"/>
      <c r="G34" s="113"/>
      <c r="H34" s="117">
        <f t="shared" si="0"/>
        <v>0</v>
      </c>
      <c r="I34" s="113"/>
      <c r="J34" s="113"/>
      <c r="K34" s="118">
        <f t="shared" si="1"/>
        <v>0</v>
      </c>
      <c r="L34" s="119">
        <f t="shared" si="2"/>
        <v>0</v>
      </c>
      <c r="M34" s="44">
        <f t="shared" si="3"/>
        <v>0</v>
      </c>
      <c r="N34" s="44">
        <f t="shared" si="4"/>
        <v>0</v>
      </c>
      <c r="O34" s="44">
        <f t="shared" si="5"/>
        <v>0</v>
      </c>
      <c r="P34" s="45">
        <f t="shared" si="6"/>
        <v>0</v>
      </c>
    </row>
    <row r="35" spans="1:16" ht="45" x14ac:dyDescent="0.2">
      <c r="A35" s="115">
        <v>16</v>
      </c>
      <c r="B35" s="116" t="s">
        <v>66</v>
      </c>
      <c r="C35" s="105" t="s">
        <v>98</v>
      </c>
      <c r="D35" s="106"/>
      <c r="E35" s="107"/>
      <c r="F35" s="112"/>
      <c r="G35" s="113"/>
      <c r="H35" s="117">
        <f t="shared" si="0"/>
        <v>0</v>
      </c>
      <c r="I35" s="113"/>
      <c r="J35" s="113"/>
      <c r="K35" s="118">
        <f t="shared" si="1"/>
        <v>0</v>
      </c>
      <c r="L35" s="119">
        <f t="shared" si="2"/>
        <v>0</v>
      </c>
      <c r="M35" s="44">
        <f t="shared" si="3"/>
        <v>0</v>
      </c>
      <c r="N35" s="44">
        <f t="shared" si="4"/>
        <v>0</v>
      </c>
      <c r="O35" s="44">
        <f t="shared" si="5"/>
        <v>0</v>
      </c>
      <c r="P35" s="45">
        <f t="shared" si="6"/>
        <v>0</v>
      </c>
    </row>
    <row r="36" spans="1:16" x14ac:dyDescent="0.2">
      <c r="A36" s="115" t="s">
        <v>69</v>
      </c>
      <c r="B36" s="116"/>
      <c r="C36" s="105" t="s">
        <v>99</v>
      </c>
      <c r="D36" s="106" t="s">
        <v>100</v>
      </c>
      <c r="E36" s="107">
        <f>ROUNDUP(E29*7,0)</f>
        <v>7131</v>
      </c>
      <c r="F36" s="112"/>
      <c r="G36" s="113"/>
      <c r="H36" s="117">
        <f t="shared" si="0"/>
        <v>0</v>
      </c>
      <c r="I36" s="113"/>
      <c r="J36" s="113"/>
      <c r="K36" s="118">
        <f t="shared" si="1"/>
        <v>0</v>
      </c>
      <c r="L36" s="119">
        <f t="shared" si="2"/>
        <v>0</v>
      </c>
      <c r="M36" s="44">
        <f t="shared" si="3"/>
        <v>0</v>
      </c>
      <c r="N36" s="44">
        <f t="shared" si="4"/>
        <v>0</v>
      </c>
      <c r="O36" s="44">
        <f t="shared" si="5"/>
        <v>0</v>
      </c>
      <c r="P36" s="45">
        <f t="shared" si="6"/>
        <v>0</v>
      </c>
    </row>
    <row r="37" spans="1:16" x14ac:dyDescent="0.2">
      <c r="A37" s="115" t="s">
        <v>69</v>
      </c>
      <c r="B37" s="116"/>
      <c r="C37" s="105" t="s">
        <v>101</v>
      </c>
      <c r="D37" s="106" t="s">
        <v>100</v>
      </c>
      <c r="E37" s="107">
        <f>ROUNDUP(('3a'!E24+E31+E32+E34+E30+E33)*7,0)</f>
        <v>16828</v>
      </c>
      <c r="F37" s="112"/>
      <c r="G37" s="113"/>
      <c r="H37" s="117">
        <f t="shared" si="0"/>
        <v>0</v>
      </c>
      <c r="I37" s="113"/>
      <c r="J37" s="113"/>
      <c r="K37" s="118">
        <f t="shared" si="1"/>
        <v>0</v>
      </c>
      <c r="L37" s="119">
        <f t="shared" si="2"/>
        <v>0</v>
      </c>
      <c r="M37" s="44">
        <f t="shared" si="3"/>
        <v>0</v>
      </c>
      <c r="N37" s="44">
        <f t="shared" si="4"/>
        <v>0</v>
      </c>
      <c r="O37" s="44">
        <f t="shared" si="5"/>
        <v>0</v>
      </c>
      <c r="P37" s="45">
        <f t="shared" si="6"/>
        <v>0</v>
      </c>
    </row>
    <row r="38" spans="1:16" ht="56.25" x14ac:dyDescent="0.2">
      <c r="A38" s="115">
        <v>17</v>
      </c>
      <c r="B38" s="116" t="s">
        <v>66</v>
      </c>
      <c r="C38" s="105" t="s">
        <v>102</v>
      </c>
      <c r="D38" s="106" t="s">
        <v>75</v>
      </c>
      <c r="E38" s="107">
        <v>117.69000000000001</v>
      </c>
      <c r="F38" s="112"/>
      <c r="G38" s="113"/>
      <c r="H38" s="117">
        <f t="shared" si="0"/>
        <v>0</v>
      </c>
      <c r="I38" s="113"/>
      <c r="J38" s="113"/>
      <c r="K38" s="118">
        <f t="shared" si="1"/>
        <v>0</v>
      </c>
      <c r="L38" s="119">
        <f t="shared" si="2"/>
        <v>0</v>
      </c>
      <c r="M38" s="44">
        <f t="shared" si="3"/>
        <v>0</v>
      </c>
      <c r="N38" s="44">
        <f t="shared" si="4"/>
        <v>0</v>
      </c>
      <c r="O38" s="44">
        <f t="shared" si="5"/>
        <v>0</v>
      </c>
      <c r="P38" s="45">
        <f t="shared" si="6"/>
        <v>0</v>
      </c>
    </row>
    <row r="39" spans="1:16" x14ac:dyDescent="0.2">
      <c r="A39" s="115" t="s">
        <v>69</v>
      </c>
      <c r="B39" s="116"/>
      <c r="C39" s="105" t="s">
        <v>103</v>
      </c>
      <c r="D39" s="106" t="s">
        <v>87</v>
      </c>
      <c r="E39" s="107">
        <v>1176.9000000000001</v>
      </c>
      <c r="F39" s="112"/>
      <c r="G39" s="113"/>
      <c r="H39" s="117">
        <f t="shared" si="0"/>
        <v>0</v>
      </c>
      <c r="I39" s="113"/>
      <c r="J39" s="113"/>
      <c r="K39" s="118">
        <f t="shared" si="1"/>
        <v>0</v>
      </c>
      <c r="L39" s="119">
        <f t="shared" si="2"/>
        <v>0</v>
      </c>
      <c r="M39" s="44">
        <f t="shared" si="3"/>
        <v>0</v>
      </c>
      <c r="N39" s="44">
        <f t="shared" si="4"/>
        <v>0</v>
      </c>
      <c r="O39" s="44">
        <f t="shared" si="5"/>
        <v>0</v>
      </c>
      <c r="P39" s="45">
        <f t="shared" si="6"/>
        <v>0</v>
      </c>
    </row>
    <row r="40" spans="1:16" x14ac:dyDescent="0.2">
      <c r="A40" s="115" t="s">
        <v>69</v>
      </c>
      <c r="B40" s="116"/>
      <c r="C40" s="105" t="s">
        <v>104</v>
      </c>
      <c r="D40" s="106" t="s">
        <v>75</v>
      </c>
      <c r="E40" s="107">
        <v>258.92</v>
      </c>
      <c r="F40" s="112"/>
      <c r="G40" s="113"/>
      <c r="H40" s="117">
        <f t="shared" si="0"/>
        <v>0</v>
      </c>
      <c r="I40" s="113"/>
      <c r="J40" s="113"/>
      <c r="K40" s="118">
        <f t="shared" si="1"/>
        <v>0</v>
      </c>
      <c r="L40" s="119">
        <f t="shared" si="2"/>
        <v>0</v>
      </c>
      <c r="M40" s="44">
        <f t="shared" si="3"/>
        <v>0</v>
      </c>
      <c r="N40" s="44">
        <f t="shared" si="4"/>
        <v>0</v>
      </c>
      <c r="O40" s="44">
        <f t="shared" si="5"/>
        <v>0</v>
      </c>
      <c r="P40" s="45">
        <f t="shared" si="6"/>
        <v>0</v>
      </c>
    </row>
    <row r="41" spans="1:16" x14ac:dyDescent="0.2">
      <c r="A41" s="115" t="s">
        <v>69</v>
      </c>
      <c r="B41" s="116"/>
      <c r="C41" s="105" t="s">
        <v>105</v>
      </c>
      <c r="D41" s="106" t="s">
        <v>87</v>
      </c>
      <c r="E41" s="107">
        <v>35.309999999999995</v>
      </c>
      <c r="F41" s="112"/>
      <c r="G41" s="113"/>
      <c r="H41" s="117">
        <f t="shared" si="0"/>
        <v>0</v>
      </c>
      <c r="I41" s="113"/>
      <c r="J41" s="113"/>
      <c r="K41" s="118">
        <f t="shared" si="1"/>
        <v>0</v>
      </c>
      <c r="L41" s="119">
        <f t="shared" si="2"/>
        <v>0</v>
      </c>
      <c r="M41" s="44">
        <f t="shared" si="3"/>
        <v>0</v>
      </c>
      <c r="N41" s="44">
        <f t="shared" si="4"/>
        <v>0</v>
      </c>
      <c r="O41" s="44">
        <f t="shared" si="5"/>
        <v>0</v>
      </c>
      <c r="P41" s="45">
        <f t="shared" si="6"/>
        <v>0</v>
      </c>
    </row>
    <row r="42" spans="1:16" ht="22.5" x14ac:dyDescent="0.2">
      <c r="A42" s="115" t="s">
        <v>69</v>
      </c>
      <c r="B42" s="116"/>
      <c r="C42" s="105" t="s">
        <v>106</v>
      </c>
      <c r="D42" s="106" t="s">
        <v>87</v>
      </c>
      <c r="E42" s="107">
        <v>435.46</v>
      </c>
      <c r="F42" s="112"/>
      <c r="G42" s="113"/>
      <c r="H42" s="117">
        <f t="shared" si="0"/>
        <v>0</v>
      </c>
      <c r="I42" s="113"/>
      <c r="J42" s="113"/>
      <c r="K42" s="118">
        <f t="shared" si="1"/>
        <v>0</v>
      </c>
      <c r="L42" s="119">
        <f t="shared" si="2"/>
        <v>0</v>
      </c>
      <c r="M42" s="44">
        <f t="shared" si="3"/>
        <v>0</v>
      </c>
      <c r="N42" s="44">
        <f t="shared" si="4"/>
        <v>0</v>
      </c>
      <c r="O42" s="44">
        <f t="shared" si="5"/>
        <v>0</v>
      </c>
      <c r="P42" s="45">
        <f t="shared" si="6"/>
        <v>0</v>
      </c>
    </row>
    <row r="43" spans="1:16" x14ac:dyDescent="0.2">
      <c r="A43" s="115" t="s">
        <v>69</v>
      </c>
      <c r="B43" s="116"/>
      <c r="C43" s="105" t="s">
        <v>107</v>
      </c>
      <c r="D43" s="106" t="s">
        <v>108</v>
      </c>
      <c r="E43" s="107">
        <v>11</v>
      </c>
      <c r="F43" s="112"/>
      <c r="G43" s="113"/>
      <c r="H43" s="117">
        <f t="shared" si="0"/>
        <v>0</v>
      </c>
      <c r="I43" s="113"/>
      <c r="J43" s="113"/>
      <c r="K43" s="118">
        <f t="shared" si="1"/>
        <v>0</v>
      </c>
      <c r="L43" s="119">
        <f t="shared" si="2"/>
        <v>0</v>
      </c>
      <c r="M43" s="44">
        <f t="shared" si="3"/>
        <v>0</v>
      </c>
      <c r="N43" s="44">
        <f t="shared" si="4"/>
        <v>0</v>
      </c>
      <c r="O43" s="44">
        <f t="shared" si="5"/>
        <v>0</v>
      </c>
      <c r="P43" s="45">
        <f t="shared" si="6"/>
        <v>0</v>
      </c>
    </row>
    <row r="44" spans="1:16" ht="56.25" x14ac:dyDescent="0.2">
      <c r="A44" s="115">
        <v>18</v>
      </c>
      <c r="B44" s="116" t="s">
        <v>66</v>
      </c>
      <c r="C44" s="105" t="s">
        <v>109</v>
      </c>
      <c r="D44" s="106" t="s">
        <v>75</v>
      </c>
      <c r="E44" s="107">
        <v>3010.8142857142852</v>
      </c>
      <c r="F44" s="112"/>
      <c r="G44" s="113"/>
      <c r="H44" s="117">
        <f t="shared" si="0"/>
        <v>0</v>
      </c>
      <c r="I44" s="113"/>
      <c r="J44" s="113"/>
      <c r="K44" s="118">
        <f t="shared" si="1"/>
        <v>0</v>
      </c>
      <c r="L44" s="119">
        <f t="shared" si="2"/>
        <v>0</v>
      </c>
      <c r="M44" s="44">
        <f t="shared" si="3"/>
        <v>0</v>
      </c>
      <c r="N44" s="44">
        <f t="shared" si="4"/>
        <v>0</v>
      </c>
      <c r="O44" s="44">
        <f t="shared" si="5"/>
        <v>0</v>
      </c>
      <c r="P44" s="45">
        <f t="shared" si="6"/>
        <v>0</v>
      </c>
    </row>
    <row r="45" spans="1:16" x14ac:dyDescent="0.2">
      <c r="A45" s="115" t="s">
        <v>69</v>
      </c>
      <c r="B45" s="116"/>
      <c r="C45" s="105" t="s">
        <v>86</v>
      </c>
      <c r="D45" s="106" t="s">
        <v>87</v>
      </c>
      <c r="E45" s="107">
        <v>15054.08</v>
      </c>
      <c r="F45" s="112"/>
      <c r="G45" s="113"/>
      <c r="H45" s="117">
        <f t="shared" si="0"/>
        <v>0</v>
      </c>
      <c r="I45" s="113"/>
      <c r="J45" s="113"/>
      <c r="K45" s="118">
        <f t="shared" si="1"/>
        <v>0</v>
      </c>
      <c r="L45" s="119">
        <f t="shared" si="2"/>
        <v>0</v>
      </c>
      <c r="M45" s="44">
        <f t="shared" si="3"/>
        <v>0</v>
      </c>
      <c r="N45" s="44">
        <f t="shared" si="4"/>
        <v>0</v>
      </c>
      <c r="O45" s="44">
        <f t="shared" si="5"/>
        <v>0</v>
      </c>
      <c r="P45" s="45">
        <f t="shared" si="6"/>
        <v>0</v>
      </c>
    </row>
    <row r="46" spans="1:16" x14ac:dyDescent="0.2">
      <c r="A46" s="115" t="s">
        <v>69</v>
      </c>
      <c r="B46" s="116"/>
      <c r="C46" s="105" t="s">
        <v>110</v>
      </c>
      <c r="D46" s="106" t="s">
        <v>75</v>
      </c>
      <c r="E46" s="107">
        <v>3311.9</v>
      </c>
      <c r="F46" s="112"/>
      <c r="G46" s="113"/>
      <c r="H46" s="117">
        <f t="shared" si="0"/>
        <v>0</v>
      </c>
      <c r="I46" s="113"/>
      <c r="J46" s="113"/>
      <c r="K46" s="118">
        <f t="shared" si="1"/>
        <v>0</v>
      </c>
      <c r="L46" s="119">
        <f t="shared" si="2"/>
        <v>0</v>
      </c>
      <c r="M46" s="44">
        <f t="shared" si="3"/>
        <v>0</v>
      </c>
      <c r="N46" s="44">
        <f t="shared" si="4"/>
        <v>0</v>
      </c>
      <c r="O46" s="44">
        <f t="shared" si="5"/>
        <v>0</v>
      </c>
      <c r="P46" s="45">
        <f t="shared" si="6"/>
        <v>0</v>
      </c>
    </row>
    <row r="47" spans="1:16" x14ac:dyDescent="0.2">
      <c r="A47" s="115" t="s">
        <v>69</v>
      </c>
      <c r="B47" s="116"/>
      <c r="C47" s="105" t="s">
        <v>84</v>
      </c>
      <c r="D47" s="106" t="s">
        <v>87</v>
      </c>
      <c r="E47" s="107">
        <v>903.25</v>
      </c>
      <c r="F47" s="112"/>
      <c r="G47" s="113"/>
      <c r="H47" s="117">
        <f t="shared" si="0"/>
        <v>0</v>
      </c>
      <c r="I47" s="113"/>
      <c r="J47" s="113"/>
      <c r="K47" s="118">
        <f t="shared" si="1"/>
        <v>0</v>
      </c>
      <c r="L47" s="119">
        <f t="shared" si="2"/>
        <v>0</v>
      </c>
      <c r="M47" s="44">
        <f t="shared" si="3"/>
        <v>0</v>
      </c>
      <c r="N47" s="44">
        <f t="shared" si="4"/>
        <v>0</v>
      </c>
      <c r="O47" s="44">
        <f t="shared" si="5"/>
        <v>0</v>
      </c>
      <c r="P47" s="45">
        <f t="shared" si="6"/>
        <v>0</v>
      </c>
    </row>
    <row r="48" spans="1:16" ht="22.5" x14ac:dyDescent="0.2">
      <c r="A48" s="115" t="s">
        <v>69</v>
      </c>
      <c r="B48" s="116"/>
      <c r="C48" s="105" t="s">
        <v>111</v>
      </c>
      <c r="D48" s="106" t="s">
        <v>87</v>
      </c>
      <c r="E48" s="107">
        <v>11140.02</v>
      </c>
      <c r="F48" s="112"/>
      <c r="G48" s="113"/>
      <c r="H48" s="117">
        <f t="shared" si="0"/>
        <v>0</v>
      </c>
      <c r="I48" s="113"/>
      <c r="J48" s="113"/>
      <c r="K48" s="118">
        <f t="shared" si="1"/>
        <v>0</v>
      </c>
      <c r="L48" s="119">
        <f t="shared" si="2"/>
        <v>0</v>
      </c>
      <c r="M48" s="44">
        <f t="shared" si="3"/>
        <v>0</v>
      </c>
      <c r="N48" s="44">
        <f t="shared" si="4"/>
        <v>0</v>
      </c>
      <c r="O48" s="44">
        <f t="shared" si="5"/>
        <v>0</v>
      </c>
      <c r="P48" s="45">
        <f t="shared" si="6"/>
        <v>0</v>
      </c>
    </row>
    <row r="49" spans="1:16" x14ac:dyDescent="0.2">
      <c r="A49" s="108" t="s">
        <v>69</v>
      </c>
      <c r="B49" s="109"/>
      <c r="C49" s="110" t="s">
        <v>112</v>
      </c>
      <c r="D49" s="120" t="s">
        <v>204</v>
      </c>
      <c r="E49" s="107">
        <v>271</v>
      </c>
      <c r="F49" s="112"/>
      <c r="G49" s="113"/>
      <c r="H49" s="117">
        <f t="shared" si="0"/>
        <v>0</v>
      </c>
      <c r="I49" s="113"/>
      <c r="J49" s="113"/>
      <c r="K49" s="118">
        <f t="shared" si="1"/>
        <v>0</v>
      </c>
      <c r="L49" s="119">
        <f t="shared" si="2"/>
        <v>0</v>
      </c>
      <c r="M49" s="44">
        <f t="shared" si="3"/>
        <v>0</v>
      </c>
      <c r="N49" s="44">
        <f t="shared" si="4"/>
        <v>0</v>
      </c>
      <c r="O49" s="44">
        <f t="shared" si="5"/>
        <v>0</v>
      </c>
      <c r="P49" s="45">
        <f t="shared" si="6"/>
        <v>0</v>
      </c>
    </row>
    <row r="50" spans="1:16" ht="22.5" x14ac:dyDescent="0.2">
      <c r="A50" s="115">
        <v>19</v>
      </c>
      <c r="B50" s="116" t="s">
        <v>66</v>
      </c>
      <c r="C50" s="105" t="s">
        <v>550</v>
      </c>
      <c r="D50" s="106" t="s">
        <v>75</v>
      </c>
      <c r="E50" s="107">
        <v>416.92449999999997</v>
      </c>
      <c r="F50" s="112"/>
      <c r="G50" s="113"/>
      <c r="H50" s="117">
        <f t="shared" si="0"/>
        <v>0</v>
      </c>
      <c r="I50" s="113"/>
      <c r="J50" s="113"/>
      <c r="K50" s="118">
        <f t="shared" si="1"/>
        <v>0</v>
      </c>
      <c r="L50" s="119">
        <f t="shared" si="2"/>
        <v>0</v>
      </c>
      <c r="M50" s="44">
        <f t="shared" si="3"/>
        <v>0</v>
      </c>
      <c r="N50" s="44">
        <f t="shared" si="4"/>
        <v>0</v>
      </c>
      <c r="O50" s="44">
        <f t="shared" si="5"/>
        <v>0</v>
      </c>
      <c r="P50" s="45">
        <f t="shared" si="6"/>
        <v>0</v>
      </c>
    </row>
    <row r="51" spans="1:16" x14ac:dyDescent="0.2">
      <c r="A51" s="115" t="s">
        <v>69</v>
      </c>
      <c r="B51" s="116"/>
      <c r="C51" s="105" t="s">
        <v>84</v>
      </c>
      <c r="D51" s="106" t="s">
        <v>87</v>
      </c>
      <c r="E51" s="107">
        <v>125.07734999999998</v>
      </c>
      <c r="F51" s="112"/>
      <c r="G51" s="113"/>
      <c r="H51" s="117">
        <f t="shared" si="0"/>
        <v>0</v>
      </c>
      <c r="I51" s="113"/>
      <c r="J51" s="113"/>
      <c r="K51" s="118">
        <f t="shared" si="1"/>
        <v>0</v>
      </c>
      <c r="L51" s="119">
        <f t="shared" si="2"/>
        <v>0</v>
      </c>
      <c r="M51" s="44">
        <f t="shared" si="3"/>
        <v>0</v>
      </c>
      <c r="N51" s="44">
        <f t="shared" si="4"/>
        <v>0</v>
      </c>
      <c r="O51" s="44">
        <f t="shared" si="5"/>
        <v>0</v>
      </c>
      <c r="P51" s="45">
        <f t="shared" si="6"/>
        <v>0</v>
      </c>
    </row>
    <row r="52" spans="1:16" x14ac:dyDescent="0.2">
      <c r="A52" s="115" t="s">
        <v>69</v>
      </c>
      <c r="B52" s="116"/>
      <c r="C52" s="105" t="s">
        <v>113</v>
      </c>
      <c r="D52" s="106" t="s">
        <v>75</v>
      </c>
      <c r="E52" s="107">
        <v>437.77072499999997</v>
      </c>
      <c r="F52" s="112"/>
      <c r="G52" s="113"/>
      <c r="H52" s="117">
        <f t="shared" si="0"/>
        <v>0</v>
      </c>
      <c r="I52" s="113"/>
      <c r="J52" s="113"/>
      <c r="K52" s="118">
        <f t="shared" si="1"/>
        <v>0</v>
      </c>
      <c r="L52" s="119">
        <f t="shared" si="2"/>
        <v>0</v>
      </c>
      <c r="M52" s="44">
        <f t="shared" si="3"/>
        <v>0</v>
      </c>
      <c r="N52" s="44">
        <f t="shared" si="4"/>
        <v>0</v>
      </c>
      <c r="O52" s="44">
        <f t="shared" si="5"/>
        <v>0</v>
      </c>
      <c r="P52" s="45">
        <f t="shared" si="6"/>
        <v>0</v>
      </c>
    </row>
    <row r="53" spans="1:16" x14ac:dyDescent="0.2">
      <c r="A53" s="115" t="s">
        <v>69</v>
      </c>
      <c r="B53" s="116"/>
      <c r="C53" s="105" t="s">
        <v>86</v>
      </c>
      <c r="D53" s="106" t="s">
        <v>87</v>
      </c>
      <c r="E53" s="107">
        <v>2084.6224999999999</v>
      </c>
      <c r="F53" s="112"/>
      <c r="G53" s="113"/>
      <c r="H53" s="117">
        <f t="shared" si="0"/>
        <v>0</v>
      </c>
      <c r="I53" s="113"/>
      <c r="J53" s="113"/>
      <c r="K53" s="118">
        <f t="shared" si="1"/>
        <v>0</v>
      </c>
      <c r="L53" s="119">
        <f t="shared" si="2"/>
        <v>0</v>
      </c>
      <c r="M53" s="44">
        <f t="shared" si="3"/>
        <v>0</v>
      </c>
      <c r="N53" s="44">
        <f t="shared" si="4"/>
        <v>0</v>
      </c>
      <c r="O53" s="44">
        <f t="shared" si="5"/>
        <v>0</v>
      </c>
      <c r="P53" s="45">
        <f t="shared" si="6"/>
        <v>0</v>
      </c>
    </row>
    <row r="54" spans="1:16" ht="45" x14ac:dyDescent="0.2">
      <c r="A54" s="115" t="s">
        <v>69</v>
      </c>
      <c r="B54" s="116"/>
      <c r="C54" s="105" t="s">
        <v>114</v>
      </c>
      <c r="D54" s="106" t="s">
        <v>100</v>
      </c>
      <c r="E54" s="107">
        <v>2501.5469999999996</v>
      </c>
      <c r="F54" s="112"/>
      <c r="G54" s="113"/>
      <c r="H54" s="117">
        <f t="shared" si="0"/>
        <v>0</v>
      </c>
      <c r="I54" s="113"/>
      <c r="J54" s="113"/>
      <c r="K54" s="118">
        <f t="shared" si="1"/>
        <v>0</v>
      </c>
      <c r="L54" s="119">
        <f t="shared" si="2"/>
        <v>0</v>
      </c>
      <c r="M54" s="44">
        <f t="shared" si="3"/>
        <v>0</v>
      </c>
      <c r="N54" s="44">
        <f t="shared" si="4"/>
        <v>0</v>
      </c>
      <c r="O54" s="44">
        <f t="shared" si="5"/>
        <v>0</v>
      </c>
      <c r="P54" s="45">
        <f t="shared" si="6"/>
        <v>0</v>
      </c>
    </row>
    <row r="55" spans="1:16" x14ac:dyDescent="0.2">
      <c r="A55" s="115" t="s">
        <v>69</v>
      </c>
      <c r="B55" s="116"/>
      <c r="C55" s="105" t="s">
        <v>86</v>
      </c>
      <c r="D55" s="106" t="s">
        <v>87</v>
      </c>
      <c r="E55" s="107">
        <v>2084.6224999999999</v>
      </c>
      <c r="F55" s="112"/>
      <c r="G55" s="113"/>
      <c r="H55" s="117">
        <f t="shared" si="0"/>
        <v>0</v>
      </c>
      <c r="I55" s="113"/>
      <c r="J55" s="113"/>
      <c r="K55" s="118">
        <f t="shared" si="1"/>
        <v>0</v>
      </c>
      <c r="L55" s="119">
        <f t="shared" si="2"/>
        <v>0</v>
      </c>
      <c r="M55" s="44">
        <f t="shared" si="3"/>
        <v>0</v>
      </c>
      <c r="N55" s="44">
        <f t="shared" si="4"/>
        <v>0</v>
      </c>
      <c r="O55" s="44">
        <f t="shared" si="5"/>
        <v>0</v>
      </c>
      <c r="P55" s="45">
        <f t="shared" si="6"/>
        <v>0</v>
      </c>
    </row>
    <row r="56" spans="1:16" x14ac:dyDescent="0.2">
      <c r="A56" s="115" t="s">
        <v>69</v>
      </c>
      <c r="B56" s="116"/>
      <c r="C56" s="105" t="s">
        <v>110</v>
      </c>
      <c r="D56" s="106" t="s">
        <v>115</v>
      </c>
      <c r="E56" s="107">
        <v>917.23389999999995</v>
      </c>
      <c r="F56" s="112"/>
      <c r="G56" s="113"/>
      <c r="H56" s="117">
        <f t="shared" si="0"/>
        <v>0</v>
      </c>
      <c r="I56" s="113"/>
      <c r="J56" s="113"/>
      <c r="K56" s="118">
        <f t="shared" si="1"/>
        <v>0</v>
      </c>
      <c r="L56" s="119">
        <f t="shared" si="2"/>
        <v>0</v>
      </c>
      <c r="M56" s="44">
        <f t="shared" si="3"/>
        <v>0</v>
      </c>
      <c r="N56" s="44">
        <f t="shared" si="4"/>
        <v>0</v>
      </c>
      <c r="O56" s="44">
        <f t="shared" si="5"/>
        <v>0</v>
      </c>
      <c r="P56" s="45">
        <f t="shared" si="6"/>
        <v>0</v>
      </c>
    </row>
    <row r="57" spans="1:16" ht="45" x14ac:dyDescent="0.2">
      <c r="A57" s="115">
        <v>20</v>
      </c>
      <c r="B57" s="116" t="s">
        <v>66</v>
      </c>
      <c r="C57" s="105" t="s">
        <v>116</v>
      </c>
      <c r="D57" s="106" t="s">
        <v>115</v>
      </c>
      <c r="E57" s="107">
        <v>150</v>
      </c>
      <c r="F57" s="112"/>
      <c r="G57" s="113"/>
      <c r="H57" s="117">
        <f t="shared" si="0"/>
        <v>0</v>
      </c>
      <c r="I57" s="113"/>
      <c r="J57" s="113"/>
      <c r="K57" s="118">
        <f t="shared" si="1"/>
        <v>0</v>
      </c>
      <c r="L57" s="119">
        <f t="shared" si="2"/>
        <v>0</v>
      </c>
      <c r="M57" s="44">
        <f t="shared" si="3"/>
        <v>0</v>
      </c>
      <c r="N57" s="44">
        <f t="shared" si="4"/>
        <v>0</v>
      </c>
      <c r="O57" s="44">
        <f t="shared" si="5"/>
        <v>0</v>
      </c>
      <c r="P57" s="45">
        <f t="shared" si="6"/>
        <v>0</v>
      </c>
    </row>
    <row r="58" spans="1:16" x14ac:dyDescent="0.2">
      <c r="A58" s="115" t="s">
        <v>69</v>
      </c>
      <c r="B58" s="116"/>
      <c r="C58" s="105" t="s">
        <v>103</v>
      </c>
      <c r="D58" s="106" t="s">
        <v>87</v>
      </c>
      <c r="E58" s="107">
        <v>750</v>
      </c>
      <c r="F58" s="112"/>
      <c r="G58" s="113"/>
      <c r="H58" s="117">
        <f t="shared" si="0"/>
        <v>0</v>
      </c>
      <c r="I58" s="113"/>
      <c r="J58" s="113"/>
      <c r="K58" s="118">
        <f t="shared" si="1"/>
        <v>0</v>
      </c>
      <c r="L58" s="119">
        <f t="shared" si="2"/>
        <v>0</v>
      </c>
      <c r="M58" s="44">
        <f t="shared" si="3"/>
        <v>0</v>
      </c>
      <c r="N58" s="44">
        <f t="shared" si="4"/>
        <v>0</v>
      </c>
      <c r="O58" s="44">
        <f t="shared" si="5"/>
        <v>0</v>
      </c>
      <c r="P58" s="45">
        <f t="shared" si="6"/>
        <v>0</v>
      </c>
    </row>
    <row r="59" spans="1:16" x14ac:dyDescent="0.2">
      <c r="A59" s="115" t="s">
        <v>69</v>
      </c>
      <c r="B59" s="116"/>
      <c r="C59" s="105" t="s">
        <v>104</v>
      </c>
      <c r="D59" s="106" t="s">
        <v>115</v>
      </c>
      <c r="E59" s="107">
        <v>165</v>
      </c>
      <c r="F59" s="112"/>
      <c r="G59" s="113"/>
      <c r="H59" s="117">
        <f t="shared" si="0"/>
        <v>0</v>
      </c>
      <c r="I59" s="113"/>
      <c r="J59" s="113"/>
      <c r="K59" s="118">
        <f t="shared" si="1"/>
        <v>0</v>
      </c>
      <c r="L59" s="119">
        <f t="shared" si="2"/>
        <v>0</v>
      </c>
      <c r="M59" s="44">
        <f t="shared" si="3"/>
        <v>0</v>
      </c>
      <c r="N59" s="44">
        <f t="shared" si="4"/>
        <v>0</v>
      </c>
      <c r="O59" s="44">
        <f t="shared" si="5"/>
        <v>0</v>
      </c>
      <c r="P59" s="45">
        <f t="shared" si="6"/>
        <v>0</v>
      </c>
    </row>
    <row r="60" spans="1:16" ht="22.5" x14ac:dyDescent="0.2">
      <c r="A60" s="115">
        <v>21</v>
      </c>
      <c r="B60" s="116" t="s">
        <v>66</v>
      </c>
      <c r="C60" s="105" t="s">
        <v>117</v>
      </c>
      <c r="D60" s="106" t="s">
        <v>68</v>
      </c>
      <c r="E60" s="107">
        <v>1667.6979999999999</v>
      </c>
      <c r="F60" s="112"/>
      <c r="G60" s="113"/>
      <c r="H60" s="117">
        <f t="shared" si="0"/>
        <v>0</v>
      </c>
      <c r="I60" s="113"/>
      <c r="J60" s="113"/>
      <c r="K60" s="118">
        <f t="shared" si="1"/>
        <v>0</v>
      </c>
      <c r="L60" s="119">
        <f t="shared" si="2"/>
        <v>0</v>
      </c>
      <c r="M60" s="44">
        <f t="shared" si="3"/>
        <v>0</v>
      </c>
      <c r="N60" s="44">
        <f t="shared" si="4"/>
        <v>0</v>
      </c>
      <c r="O60" s="44">
        <f t="shared" si="5"/>
        <v>0</v>
      </c>
      <c r="P60" s="45">
        <f t="shared" si="6"/>
        <v>0</v>
      </c>
    </row>
    <row r="61" spans="1:16" x14ac:dyDescent="0.2">
      <c r="A61" s="115">
        <v>22</v>
      </c>
      <c r="B61" s="116" t="s">
        <v>66</v>
      </c>
      <c r="C61" s="105" t="s">
        <v>118</v>
      </c>
      <c r="D61" s="106" t="s">
        <v>68</v>
      </c>
      <c r="E61" s="107">
        <v>858.54000000000008</v>
      </c>
      <c r="F61" s="112"/>
      <c r="G61" s="113"/>
      <c r="H61" s="117">
        <f t="shared" si="0"/>
        <v>0</v>
      </c>
      <c r="I61" s="113"/>
      <c r="J61" s="113"/>
      <c r="K61" s="118">
        <f t="shared" si="1"/>
        <v>0</v>
      </c>
      <c r="L61" s="119">
        <f t="shared" si="2"/>
        <v>0</v>
      </c>
      <c r="M61" s="44">
        <f t="shared" si="3"/>
        <v>0</v>
      </c>
      <c r="N61" s="44">
        <f t="shared" si="4"/>
        <v>0</v>
      </c>
      <c r="O61" s="44">
        <f t="shared" si="5"/>
        <v>0</v>
      </c>
      <c r="P61" s="45">
        <f t="shared" si="6"/>
        <v>0</v>
      </c>
    </row>
    <row r="62" spans="1:16" x14ac:dyDescent="0.2">
      <c r="A62" s="115">
        <v>23</v>
      </c>
      <c r="B62" s="116" t="s">
        <v>66</v>
      </c>
      <c r="C62" s="105" t="s">
        <v>119</v>
      </c>
      <c r="D62" s="106" t="s">
        <v>68</v>
      </c>
      <c r="E62" s="107">
        <v>1263.1190000000004</v>
      </c>
      <c r="F62" s="112"/>
      <c r="G62" s="113"/>
      <c r="H62" s="117">
        <f t="shared" si="0"/>
        <v>0</v>
      </c>
      <c r="I62" s="113"/>
      <c r="J62" s="113"/>
      <c r="K62" s="118">
        <f t="shared" si="1"/>
        <v>0</v>
      </c>
      <c r="L62" s="119">
        <f t="shared" si="2"/>
        <v>0</v>
      </c>
      <c r="M62" s="44">
        <f t="shared" si="3"/>
        <v>0</v>
      </c>
      <c r="N62" s="44">
        <f t="shared" si="4"/>
        <v>0</v>
      </c>
      <c r="O62" s="44">
        <f t="shared" si="5"/>
        <v>0</v>
      </c>
      <c r="P62" s="45">
        <f t="shared" si="6"/>
        <v>0</v>
      </c>
    </row>
    <row r="63" spans="1:16" x14ac:dyDescent="0.2">
      <c r="A63" s="115">
        <v>24</v>
      </c>
      <c r="B63" s="116" t="s">
        <v>66</v>
      </c>
      <c r="C63" s="105" t="s">
        <v>120</v>
      </c>
      <c r="D63" s="106" t="s">
        <v>68</v>
      </c>
      <c r="E63" s="107">
        <v>394.42</v>
      </c>
      <c r="F63" s="112"/>
      <c r="G63" s="113"/>
      <c r="H63" s="117">
        <f t="shared" si="0"/>
        <v>0</v>
      </c>
      <c r="I63" s="113"/>
      <c r="J63" s="113"/>
      <c r="K63" s="118">
        <f t="shared" si="1"/>
        <v>0</v>
      </c>
      <c r="L63" s="119">
        <f t="shared" si="2"/>
        <v>0</v>
      </c>
      <c r="M63" s="44">
        <f t="shared" si="3"/>
        <v>0</v>
      </c>
      <c r="N63" s="44">
        <f t="shared" si="4"/>
        <v>0</v>
      </c>
      <c r="O63" s="44">
        <f t="shared" si="5"/>
        <v>0</v>
      </c>
      <c r="P63" s="45">
        <f t="shared" si="6"/>
        <v>0</v>
      </c>
    </row>
    <row r="64" spans="1:16" x14ac:dyDescent="0.2">
      <c r="A64" s="115">
        <v>25</v>
      </c>
      <c r="B64" s="116" t="s">
        <v>66</v>
      </c>
      <c r="C64" s="105" t="s">
        <v>121</v>
      </c>
      <c r="D64" s="106" t="s">
        <v>68</v>
      </c>
      <c r="E64" s="107">
        <v>326.41999999999996</v>
      </c>
      <c r="F64" s="112"/>
      <c r="G64" s="113"/>
      <c r="H64" s="117">
        <f t="shared" si="0"/>
        <v>0</v>
      </c>
      <c r="I64" s="113"/>
      <c r="J64" s="113"/>
      <c r="K64" s="118">
        <f t="shared" si="1"/>
        <v>0</v>
      </c>
      <c r="L64" s="119">
        <f t="shared" si="2"/>
        <v>0</v>
      </c>
      <c r="M64" s="44">
        <f t="shared" si="3"/>
        <v>0</v>
      </c>
      <c r="N64" s="44">
        <f t="shared" si="4"/>
        <v>0</v>
      </c>
      <c r="O64" s="44">
        <f t="shared" si="5"/>
        <v>0</v>
      </c>
      <c r="P64" s="45">
        <f t="shared" si="6"/>
        <v>0</v>
      </c>
    </row>
    <row r="65" spans="1:16" x14ac:dyDescent="0.2">
      <c r="A65" s="115">
        <v>26</v>
      </c>
      <c r="B65" s="116" t="s">
        <v>66</v>
      </c>
      <c r="C65" s="105" t="s">
        <v>122</v>
      </c>
      <c r="D65" s="106" t="s">
        <v>68</v>
      </c>
      <c r="E65" s="107">
        <v>64</v>
      </c>
      <c r="F65" s="112"/>
      <c r="G65" s="113"/>
      <c r="H65" s="117">
        <f t="shared" si="0"/>
        <v>0</v>
      </c>
      <c r="I65" s="113"/>
      <c r="J65" s="113"/>
      <c r="K65" s="118">
        <f t="shared" si="1"/>
        <v>0</v>
      </c>
      <c r="L65" s="119">
        <f t="shared" si="2"/>
        <v>0</v>
      </c>
      <c r="M65" s="44">
        <f t="shared" si="3"/>
        <v>0</v>
      </c>
      <c r="N65" s="44">
        <f t="shared" si="4"/>
        <v>0</v>
      </c>
      <c r="O65" s="44">
        <f t="shared" si="5"/>
        <v>0</v>
      </c>
      <c r="P65" s="45">
        <f t="shared" si="6"/>
        <v>0</v>
      </c>
    </row>
    <row r="66" spans="1:16" x14ac:dyDescent="0.2">
      <c r="A66" s="115">
        <v>27</v>
      </c>
      <c r="B66" s="116" t="s">
        <v>66</v>
      </c>
      <c r="C66" s="105" t="s">
        <v>123</v>
      </c>
      <c r="D66" s="106" t="s">
        <v>68</v>
      </c>
      <c r="E66" s="107">
        <v>291</v>
      </c>
      <c r="F66" s="112"/>
      <c r="G66" s="113"/>
      <c r="H66" s="117">
        <f t="shared" si="0"/>
        <v>0</v>
      </c>
      <c r="I66" s="113"/>
      <c r="J66" s="113"/>
      <c r="K66" s="118">
        <f t="shared" si="1"/>
        <v>0</v>
      </c>
      <c r="L66" s="119">
        <f t="shared" si="2"/>
        <v>0</v>
      </c>
      <c r="M66" s="44">
        <f t="shared" si="3"/>
        <v>0</v>
      </c>
      <c r="N66" s="44">
        <f t="shared" si="4"/>
        <v>0</v>
      </c>
      <c r="O66" s="44">
        <f t="shared" si="5"/>
        <v>0</v>
      </c>
      <c r="P66" s="45">
        <f t="shared" si="6"/>
        <v>0</v>
      </c>
    </row>
    <row r="67" spans="1:16" ht="22.5" x14ac:dyDescent="0.2">
      <c r="A67" s="108">
        <v>28</v>
      </c>
      <c r="B67" s="109" t="s">
        <v>66</v>
      </c>
      <c r="C67" s="110" t="s">
        <v>124</v>
      </c>
      <c r="D67" s="111" t="s">
        <v>68</v>
      </c>
      <c r="E67" s="107">
        <v>416</v>
      </c>
      <c r="F67" s="112"/>
      <c r="G67" s="113"/>
      <c r="H67" s="117">
        <f t="shared" si="0"/>
        <v>0</v>
      </c>
      <c r="I67" s="113"/>
      <c r="J67" s="113"/>
      <c r="K67" s="118">
        <f t="shared" si="1"/>
        <v>0</v>
      </c>
      <c r="L67" s="119">
        <f t="shared" si="2"/>
        <v>0</v>
      </c>
      <c r="M67" s="44">
        <f t="shared" si="3"/>
        <v>0</v>
      </c>
      <c r="N67" s="44">
        <f t="shared" si="4"/>
        <v>0</v>
      </c>
      <c r="O67" s="44">
        <f t="shared" si="5"/>
        <v>0</v>
      </c>
      <c r="P67" s="45">
        <f t="shared" si="6"/>
        <v>0</v>
      </c>
    </row>
    <row r="68" spans="1:16" ht="22.5" x14ac:dyDescent="0.2">
      <c r="A68" s="126">
        <v>29</v>
      </c>
      <c r="B68" s="126" t="s">
        <v>66</v>
      </c>
      <c r="C68" s="105" t="s">
        <v>547</v>
      </c>
      <c r="D68" s="127" t="s">
        <v>75</v>
      </c>
      <c r="E68" s="106">
        <f>1.25*3.2*169</f>
        <v>676</v>
      </c>
      <c r="F68" s="121"/>
      <c r="G68" s="122"/>
      <c r="H68" s="122"/>
      <c r="I68" s="122"/>
      <c r="J68" s="122"/>
      <c r="K68" s="123"/>
      <c r="L68" s="124"/>
      <c r="M68" s="99"/>
      <c r="N68" s="99"/>
      <c r="O68" s="99"/>
      <c r="P68" s="100"/>
    </row>
    <row r="69" spans="1:16" ht="12" thickBot="1" x14ac:dyDescent="0.25">
      <c r="A69" s="126">
        <v>30</v>
      </c>
      <c r="B69" s="126" t="s">
        <v>66</v>
      </c>
      <c r="C69" s="105" t="s">
        <v>514</v>
      </c>
      <c r="D69" s="127" t="s">
        <v>75</v>
      </c>
      <c r="E69" s="106">
        <f>E68*1.2</f>
        <v>811.19999999999993</v>
      </c>
      <c r="F69" s="121"/>
      <c r="G69" s="122"/>
      <c r="H69" s="122"/>
      <c r="I69" s="122"/>
      <c r="J69" s="122"/>
      <c r="K69" s="123"/>
      <c r="L69" s="124"/>
      <c r="M69" s="99"/>
      <c r="N69" s="99"/>
      <c r="O69" s="99"/>
      <c r="P69" s="100"/>
    </row>
    <row r="70" spans="1:16" ht="12" thickBot="1" x14ac:dyDescent="0.25">
      <c r="A70" s="211" t="s">
        <v>549</v>
      </c>
      <c r="B70" s="212"/>
      <c r="C70" s="212"/>
      <c r="D70" s="212"/>
      <c r="E70" s="212"/>
      <c r="F70" s="213"/>
      <c r="G70" s="213"/>
      <c r="H70" s="213"/>
      <c r="I70" s="213"/>
      <c r="J70" s="213"/>
      <c r="K70" s="214"/>
      <c r="L70" s="125">
        <f>SUM(L14:L67)</f>
        <v>0</v>
      </c>
      <c r="M70" s="67">
        <f>SUM(M14:M67)</f>
        <v>0</v>
      </c>
      <c r="N70" s="67">
        <f>SUM(N14:N67)</f>
        <v>0</v>
      </c>
      <c r="O70" s="67">
        <f>SUM(O14:O67)</f>
        <v>0</v>
      </c>
      <c r="P70" s="68">
        <f>SUM(P14:P67)</f>
        <v>0</v>
      </c>
    </row>
    <row r="71" spans="1:16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6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</row>
    <row r="73" spans="1:16" x14ac:dyDescent="0.2">
      <c r="A73" s="1" t="s">
        <v>14</v>
      </c>
      <c r="B73" s="15"/>
      <c r="C73" s="210">
        <f>'Kops a'!C32:H32</f>
        <v>0</v>
      </c>
      <c r="D73" s="210"/>
      <c r="E73" s="210"/>
      <c r="F73" s="210"/>
      <c r="G73" s="210"/>
      <c r="H73" s="210"/>
      <c r="I73" s="15"/>
      <c r="J73" s="15"/>
      <c r="K73" s="15"/>
      <c r="L73" s="15"/>
      <c r="M73" s="15"/>
      <c r="N73" s="15"/>
      <c r="O73" s="15"/>
      <c r="P73" s="15"/>
    </row>
    <row r="74" spans="1:16" x14ac:dyDescent="0.2">
      <c r="A74" s="15"/>
      <c r="B74" s="15"/>
      <c r="C74" s="147" t="s">
        <v>15</v>
      </c>
      <c r="D74" s="147"/>
      <c r="E74" s="147"/>
      <c r="F74" s="147"/>
      <c r="G74" s="147"/>
      <c r="H74" s="147"/>
      <c r="I74" s="15"/>
      <c r="J74" s="15"/>
      <c r="K74" s="15"/>
      <c r="L74" s="15"/>
      <c r="M74" s="15"/>
      <c r="N74" s="15"/>
      <c r="O74" s="15"/>
      <c r="P74" s="15"/>
    </row>
    <row r="75" spans="1:16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</row>
    <row r="76" spans="1:16" x14ac:dyDescent="0.2">
      <c r="A76" s="81" t="str">
        <f>'Kops a'!A35</f>
        <v xml:space="preserve">Tāme sastādīta 2021. gada </v>
      </c>
      <c r="B76" s="82"/>
      <c r="C76" s="82"/>
      <c r="D76" s="82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6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</row>
    <row r="78" spans="1:16" x14ac:dyDescent="0.2">
      <c r="A78" s="1" t="s">
        <v>37</v>
      </c>
      <c r="B78" s="15"/>
      <c r="C78" s="210">
        <f>'Kops a'!C37:H37</f>
        <v>0</v>
      </c>
      <c r="D78" s="210"/>
      <c r="E78" s="210"/>
      <c r="F78" s="210"/>
      <c r="G78" s="210"/>
      <c r="H78" s="210"/>
      <c r="I78" s="15"/>
      <c r="J78" s="15"/>
      <c r="K78" s="15"/>
      <c r="L78" s="15"/>
      <c r="M78" s="15"/>
      <c r="N78" s="15"/>
      <c r="O78" s="15"/>
      <c r="P78" s="15"/>
    </row>
    <row r="79" spans="1:16" x14ac:dyDescent="0.2">
      <c r="A79" s="15"/>
      <c r="B79" s="15"/>
      <c r="C79" s="147" t="s">
        <v>15</v>
      </c>
      <c r="D79" s="147"/>
      <c r="E79" s="147"/>
      <c r="F79" s="147"/>
      <c r="G79" s="147"/>
      <c r="H79" s="147"/>
      <c r="I79" s="15"/>
      <c r="J79" s="15"/>
      <c r="K79" s="15"/>
      <c r="L79" s="15"/>
      <c r="M79" s="15"/>
      <c r="N79" s="15"/>
      <c r="O79" s="15"/>
      <c r="P79" s="15"/>
    </row>
    <row r="80" spans="1:16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x14ac:dyDescent="0.2">
      <c r="A81" s="81" t="s">
        <v>54</v>
      </c>
      <c r="B81" s="82"/>
      <c r="C81" s="86">
        <f>'Kops a'!C40</f>
        <v>0</v>
      </c>
      <c r="D81" s="47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</row>
    <row r="83" spans="1:16" ht="13.5" x14ac:dyDescent="0.2">
      <c r="A83" s="96" t="s">
        <v>62</v>
      </c>
    </row>
    <row r="84" spans="1:16" ht="12" x14ac:dyDescent="0.2">
      <c r="A84" s="95" t="s">
        <v>63</v>
      </c>
    </row>
    <row r="85" spans="1:16" ht="12" x14ac:dyDescent="0.2">
      <c r="A85" s="95" t="s">
        <v>64</v>
      </c>
    </row>
  </sheetData>
  <mergeCells count="22">
    <mergeCell ref="E12:E13"/>
    <mergeCell ref="C78:H78"/>
    <mergeCell ref="C79:H79"/>
    <mergeCell ref="C73:H73"/>
    <mergeCell ref="C74:H74"/>
    <mergeCell ref="A70:K70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I14:J69 A14:G69">
    <cfRule type="cellIs" dxfId="152" priority="19" operator="equal">
      <formula>0</formula>
    </cfRule>
  </conditionalFormatting>
  <conditionalFormatting sqref="N9:O9 H14:H69 K14:P69">
    <cfRule type="cellIs" dxfId="151" priority="17" operator="equal">
      <formula>0</formula>
    </cfRule>
  </conditionalFormatting>
  <conditionalFormatting sqref="A9:F9">
    <cfRule type="containsText" dxfId="150" priority="1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49" priority="14" operator="equal">
      <formula>0</formula>
    </cfRule>
  </conditionalFormatting>
  <conditionalFormatting sqref="O10:P10">
    <cfRule type="cellIs" dxfId="148" priority="13" operator="equal">
      <formula>"20__. gada __. _________"</formula>
    </cfRule>
  </conditionalFormatting>
  <conditionalFormatting sqref="A70:K70">
    <cfRule type="containsText" dxfId="147" priority="11" operator="containsText" text="Tiešās izmaksas kopā, t. sk. darba devēja sociālais nodoklis __.__% ">
      <formula>NOT(ISERROR(SEARCH("Tiešās izmaksas kopā, t. sk. darba devēja sociālais nodoklis __.__% ",A70)))</formula>
    </cfRule>
  </conditionalFormatting>
  <conditionalFormatting sqref="C78:H78">
    <cfRule type="cellIs" dxfId="146" priority="8" operator="equal">
      <formula>0</formula>
    </cfRule>
  </conditionalFormatting>
  <conditionalFormatting sqref="C73:H73">
    <cfRule type="cellIs" dxfId="145" priority="7" operator="equal">
      <formula>0</formula>
    </cfRule>
  </conditionalFormatting>
  <conditionalFormatting sqref="L70:P70">
    <cfRule type="cellIs" dxfId="144" priority="6" operator="equal">
      <formula>0</formula>
    </cfRule>
  </conditionalFormatting>
  <conditionalFormatting sqref="C4:I4">
    <cfRule type="cellIs" dxfId="143" priority="5" operator="equal">
      <formula>0</formula>
    </cfRule>
  </conditionalFormatting>
  <conditionalFormatting sqref="D5:L8">
    <cfRule type="cellIs" dxfId="142" priority="3" operator="equal">
      <formula>0</formula>
    </cfRule>
  </conditionalFormatting>
  <conditionalFormatting sqref="C78:H78 C81 C73:H73">
    <cfRule type="cellIs" dxfId="141" priority="2" operator="equal">
      <formula>0</formula>
    </cfRule>
  </conditionalFormatting>
  <conditionalFormatting sqref="D1">
    <cfRule type="cellIs" dxfId="140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37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BC596309-6EE4-47E0-A590-F3D2F6DA868B}">
            <xm:f>NOT(ISERROR(SEARCH("Tāme sastādīta ____. gada ___. ______________",A76)))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A76</xm:sqref>
        </x14:conditionalFormatting>
        <x14:conditionalFormatting xmlns:xm="http://schemas.microsoft.com/office/excel/2006/main">
          <x14:cfRule type="containsText" priority="9" operator="containsText" id="{A5053C80-E745-4777-A201-BBBD02E74FC0}">
            <xm:f>NOT(ISERROR(SEARCH("Sertifikāta Nr. _________________________________",A81)))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G62"/>
  <sheetViews>
    <sheetView view="pageBreakPreview" topLeftCell="A25" zoomScaleNormal="55" zoomScaleSheetLayoutView="100" workbookViewId="0">
      <selection activeCell="C21" sqref="C21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7" x14ac:dyDescent="0.2">
      <c r="A1" s="20"/>
      <c r="B1" s="20"/>
      <c r="C1" s="24" t="s">
        <v>38</v>
      </c>
      <c r="D1" s="48">
        <f>'Kops a'!A16</f>
        <v>2</v>
      </c>
      <c r="E1" s="20"/>
      <c r="F1" s="20"/>
      <c r="G1" s="20"/>
      <c r="H1" s="20"/>
      <c r="I1" s="20"/>
      <c r="J1" s="20"/>
      <c r="N1" s="23"/>
      <c r="O1" s="24"/>
      <c r="P1" s="25"/>
    </row>
    <row r="2" spans="1:17" x14ac:dyDescent="0.2">
      <c r="A2" s="26"/>
      <c r="B2" s="26"/>
      <c r="C2" s="193" t="s">
        <v>125</v>
      </c>
      <c r="D2" s="193"/>
      <c r="E2" s="193"/>
      <c r="F2" s="193"/>
      <c r="G2" s="193"/>
      <c r="H2" s="193"/>
      <c r="I2" s="193"/>
      <c r="J2" s="26"/>
    </row>
    <row r="3" spans="1:17" x14ac:dyDescent="0.2">
      <c r="A3" s="27"/>
      <c r="B3" s="27"/>
      <c r="C3" s="156" t="s">
        <v>17</v>
      </c>
      <c r="D3" s="156"/>
      <c r="E3" s="156"/>
      <c r="F3" s="156"/>
      <c r="G3" s="156"/>
      <c r="H3" s="156"/>
      <c r="I3" s="156"/>
      <c r="J3" s="27"/>
    </row>
    <row r="4" spans="1:17" x14ac:dyDescent="0.2">
      <c r="A4" s="27"/>
      <c r="B4" s="27"/>
      <c r="C4" s="194" t="s">
        <v>52</v>
      </c>
      <c r="D4" s="194"/>
      <c r="E4" s="194"/>
      <c r="F4" s="194"/>
      <c r="G4" s="194"/>
      <c r="H4" s="194"/>
      <c r="I4" s="194"/>
      <c r="J4" s="27"/>
    </row>
    <row r="5" spans="1:17" x14ac:dyDescent="0.2">
      <c r="A5" s="20"/>
      <c r="B5" s="20"/>
      <c r="C5" s="24" t="s">
        <v>5</v>
      </c>
      <c r="D5" s="207" t="str">
        <f>'Kops a'!D6</f>
        <v>Dzīvojamas ēkas fasādes vienkāršota atjaunošana</v>
      </c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5"/>
    </row>
    <row r="6" spans="1:17" x14ac:dyDescent="0.2">
      <c r="A6" s="20"/>
      <c r="B6" s="20"/>
      <c r="C6" s="24" t="s">
        <v>6</v>
      </c>
      <c r="D6" s="207" t="str">
        <f>'Kops a'!D7</f>
        <v>Daudzdzīvokļu dzīvojamā ēka</v>
      </c>
      <c r="E6" s="207"/>
      <c r="F6" s="207"/>
      <c r="G6" s="207"/>
      <c r="H6" s="207"/>
      <c r="I6" s="207"/>
      <c r="J6" s="207"/>
      <c r="K6" s="207"/>
      <c r="L6" s="207"/>
      <c r="M6" s="15"/>
      <c r="N6" s="15"/>
      <c r="O6" s="15"/>
      <c r="P6" s="15"/>
    </row>
    <row r="7" spans="1:17" x14ac:dyDescent="0.2">
      <c r="A7" s="20"/>
      <c r="B7" s="20"/>
      <c r="C7" s="24" t="s">
        <v>7</v>
      </c>
      <c r="D7" s="207" t="str">
        <f>'Kops a'!D8</f>
        <v>Mirdzas Ķempes iela 22, Liepāja</v>
      </c>
      <c r="E7" s="207"/>
      <c r="F7" s="207"/>
      <c r="G7" s="207"/>
      <c r="H7" s="207"/>
      <c r="I7" s="207"/>
      <c r="J7" s="207"/>
      <c r="K7" s="207"/>
      <c r="L7" s="207"/>
      <c r="M7" s="15"/>
      <c r="N7" s="15"/>
      <c r="O7" s="15"/>
      <c r="P7" s="15"/>
    </row>
    <row r="8" spans="1:17" x14ac:dyDescent="0.2">
      <c r="A8" s="20"/>
      <c r="B8" s="20"/>
      <c r="C8" s="4" t="s">
        <v>20</v>
      </c>
      <c r="D8" s="207" t="str">
        <f>'Kops a'!D9</f>
        <v>WOOS-21-2</v>
      </c>
      <c r="E8" s="207"/>
      <c r="F8" s="207"/>
      <c r="G8" s="207"/>
      <c r="H8" s="207"/>
      <c r="I8" s="207"/>
      <c r="J8" s="207"/>
      <c r="K8" s="207"/>
      <c r="L8" s="207"/>
      <c r="M8" s="15"/>
      <c r="N8" s="15"/>
      <c r="O8" s="15"/>
      <c r="P8" s="15"/>
    </row>
    <row r="9" spans="1:17" ht="11.25" customHeight="1" x14ac:dyDescent="0.2">
      <c r="A9" s="195" t="s">
        <v>559</v>
      </c>
      <c r="B9" s="195"/>
      <c r="C9" s="195"/>
      <c r="D9" s="195"/>
      <c r="E9" s="195"/>
      <c r="F9" s="195"/>
      <c r="G9" s="28"/>
      <c r="H9" s="28"/>
      <c r="I9" s="28"/>
      <c r="J9" s="199" t="s">
        <v>39</v>
      </c>
      <c r="K9" s="199"/>
      <c r="L9" s="199"/>
      <c r="M9" s="199"/>
      <c r="N9" s="206">
        <f>P41</f>
        <v>0</v>
      </c>
      <c r="O9" s="206"/>
      <c r="P9" s="28"/>
    </row>
    <row r="10" spans="1:17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A47</f>
        <v xml:space="preserve">Tāme sastādīta 2021. gada </v>
      </c>
    </row>
    <row r="11" spans="1:17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7" x14ac:dyDescent="0.2">
      <c r="A12" s="169" t="s">
        <v>23</v>
      </c>
      <c r="B12" s="201" t="s">
        <v>40</v>
      </c>
      <c r="C12" s="197" t="s">
        <v>41</v>
      </c>
      <c r="D12" s="204" t="s">
        <v>42</v>
      </c>
      <c r="E12" s="208" t="s">
        <v>43</v>
      </c>
      <c r="F12" s="196" t="s">
        <v>44</v>
      </c>
      <c r="G12" s="197"/>
      <c r="H12" s="197"/>
      <c r="I12" s="197"/>
      <c r="J12" s="197"/>
      <c r="K12" s="198"/>
      <c r="L12" s="196" t="s">
        <v>45</v>
      </c>
      <c r="M12" s="197"/>
      <c r="N12" s="197"/>
      <c r="O12" s="197"/>
      <c r="P12" s="198"/>
    </row>
    <row r="13" spans="1:17" ht="126.75" customHeight="1" thickBot="1" x14ac:dyDescent="0.25">
      <c r="A13" s="200"/>
      <c r="B13" s="202"/>
      <c r="C13" s="203"/>
      <c r="D13" s="205"/>
      <c r="E13" s="209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7" x14ac:dyDescent="0.2">
      <c r="A14" s="108">
        <v>1</v>
      </c>
      <c r="B14" s="109" t="s">
        <v>66</v>
      </c>
      <c r="C14" s="110" t="s">
        <v>126</v>
      </c>
      <c r="D14" s="111" t="s">
        <v>68</v>
      </c>
      <c r="E14" s="107">
        <v>326.41999999999996</v>
      </c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113">
        <f>ROUND(H14*E14,2)</f>
        <v>0</v>
      </c>
      <c r="N14" s="113">
        <f>ROUND(I14*E14,2)</f>
        <v>0</v>
      </c>
      <c r="O14" s="62">
        <f>ROUND(J14*E14,2)</f>
        <v>0</v>
      </c>
      <c r="P14" s="63">
        <f>SUM(M14:O14)</f>
        <v>0</v>
      </c>
      <c r="Q14" s="19"/>
    </row>
    <row r="15" spans="1:17" x14ac:dyDescent="0.2">
      <c r="A15" s="115">
        <v>2</v>
      </c>
      <c r="B15" s="116" t="s">
        <v>66</v>
      </c>
      <c r="C15" s="105" t="s">
        <v>127</v>
      </c>
      <c r="D15" s="106" t="s">
        <v>75</v>
      </c>
      <c r="E15" s="107">
        <v>593.04</v>
      </c>
      <c r="F15" s="112"/>
      <c r="G15" s="113"/>
      <c r="H15" s="117">
        <f t="shared" ref="H15:H40" si="0">ROUND(F15*G15,2)</f>
        <v>0</v>
      </c>
      <c r="I15" s="113"/>
      <c r="J15" s="113"/>
      <c r="K15" s="118">
        <f t="shared" ref="K15:K40" si="1">SUM(H15:J15)</f>
        <v>0</v>
      </c>
      <c r="L15" s="119">
        <f t="shared" ref="L15:L40" si="2">ROUND(E15*F15,2)</f>
        <v>0</v>
      </c>
      <c r="M15" s="117">
        <f t="shared" ref="M15:M40" si="3">ROUND(H15*E15,2)</f>
        <v>0</v>
      </c>
      <c r="N15" s="117">
        <f t="shared" ref="N15:N40" si="4">ROUND(I15*E15,2)</f>
        <v>0</v>
      </c>
      <c r="O15" s="44">
        <f t="shared" ref="O15:O40" si="5">ROUND(J15*E15,2)</f>
        <v>0</v>
      </c>
      <c r="P15" s="45">
        <f t="shared" ref="P15:P40" si="6">SUM(M15:O15)</f>
        <v>0</v>
      </c>
      <c r="Q15" s="19"/>
    </row>
    <row r="16" spans="1:17" x14ac:dyDescent="0.2">
      <c r="A16" s="115"/>
      <c r="B16" s="116"/>
      <c r="C16" s="105" t="s">
        <v>128</v>
      </c>
      <c r="D16" s="106" t="s">
        <v>75</v>
      </c>
      <c r="E16" s="107">
        <v>252.72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117">
        <f t="shared" si="3"/>
        <v>0</v>
      </c>
      <c r="N16" s="117">
        <f t="shared" si="4"/>
        <v>0</v>
      </c>
      <c r="O16" s="44">
        <f t="shared" si="5"/>
        <v>0</v>
      </c>
      <c r="P16" s="45">
        <f t="shared" si="6"/>
        <v>0</v>
      </c>
      <c r="Q16" s="19"/>
    </row>
    <row r="17" spans="1:17" ht="22.5" x14ac:dyDescent="0.2">
      <c r="A17" s="115"/>
      <c r="B17" s="116"/>
      <c r="C17" s="105" t="s">
        <v>129</v>
      </c>
      <c r="D17" s="106" t="s">
        <v>75</v>
      </c>
      <c r="E17" s="107">
        <v>290.16000000000003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117">
        <f t="shared" si="3"/>
        <v>0</v>
      </c>
      <c r="N17" s="117">
        <f t="shared" si="4"/>
        <v>0</v>
      </c>
      <c r="O17" s="44">
        <f t="shared" si="5"/>
        <v>0</v>
      </c>
      <c r="P17" s="45">
        <f t="shared" si="6"/>
        <v>0</v>
      </c>
      <c r="Q17" s="19"/>
    </row>
    <row r="18" spans="1:17" x14ac:dyDescent="0.2">
      <c r="A18" s="115"/>
      <c r="B18" s="116"/>
      <c r="C18" s="105" t="s">
        <v>130</v>
      </c>
      <c r="D18" s="106" t="s">
        <v>75</v>
      </c>
      <c r="E18" s="107">
        <v>13.68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117">
        <f t="shared" si="3"/>
        <v>0</v>
      </c>
      <c r="N18" s="117">
        <f t="shared" si="4"/>
        <v>0</v>
      </c>
      <c r="O18" s="44">
        <f t="shared" si="5"/>
        <v>0</v>
      </c>
      <c r="P18" s="45">
        <f t="shared" si="6"/>
        <v>0</v>
      </c>
      <c r="Q18" s="19"/>
    </row>
    <row r="19" spans="1:17" ht="22.5" x14ac:dyDescent="0.2">
      <c r="A19" s="115"/>
      <c r="B19" s="116"/>
      <c r="C19" s="105" t="s">
        <v>131</v>
      </c>
      <c r="D19" s="106" t="s">
        <v>75</v>
      </c>
      <c r="E19" s="107">
        <v>36.480000000000004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117">
        <f t="shared" si="3"/>
        <v>0</v>
      </c>
      <c r="N19" s="117">
        <f t="shared" si="4"/>
        <v>0</v>
      </c>
      <c r="O19" s="44">
        <f t="shared" si="5"/>
        <v>0</v>
      </c>
      <c r="P19" s="45">
        <f t="shared" si="6"/>
        <v>0</v>
      </c>
      <c r="Q19" s="19"/>
    </row>
    <row r="20" spans="1:17" ht="67.5" x14ac:dyDescent="0.2">
      <c r="A20" s="115">
        <v>4</v>
      </c>
      <c r="B20" s="116" t="s">
        <v>66</v>
      </c>
      <c r="C20" s="105" t="s">
        <v>132</v>
      </c>
      <c r="D20" s="106" t="s">
        <v>75</v>
      </c>
      <c r="E20" s="107">
        <v>10.238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117">
        <f t="shared" si="3"/>
        <v>0</v>
      </c>
      <c r="N20" s="117">
        <f t="shared" si="4"/>
        <v>0</v>
      </c>
      <c r="O20" s="44">
        <f t="shared" si="5"/>
        <v>0</v>
      </c>
      <c r="P20" s="45">
        <f t="shared" si="6"/>
        <v>0</v>
      </c>
      <c r="Q20" s="19"/>
    </row>
    <row r="21" spans="1:17" x14ac:dyDescent="0.2">
      <c r="A21" s="115" t="s">
        <v>69</v>
      </c>
      <c r="B21" s="116"/>
      <c r="C21" s="105" t="s">
        <v>133</v>
      </c>
      <c r="D21" s="106" t="s">
        <v>75</v>
      </c>
      <c r="E21" s="107">
        <v>2.9180000000000001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117">
        <f t="shared" si="3"/>
        <v>0</v>
      </c>
      <c r="N21" s="117">
        <f t="shared" si="4"/>
        <v>0</v>
      </c>
      <c r="O21" s="44">
        <f t="shared" si="5"/>
        <v>0</v>
      </c>
      <c r="P21" s="45">
        <f t="shared" si="6"/>
        <v>0</v>
      </c>
      <c r="Q21" s="19"/>
    </row>
    <row r="22" spans="1:17" x14ac:dyDescent="0.2">
      <c r="A22" s="115" t="s">
        <v>69</v>
      </c>
      <c r="B22" s="116"/>
      <c r="C22" s="105" t="s">
        <v>134</v>
      </c>
      <c r="D22" s="106" t="s">
        <v>75</v>
      </c>
      <c r="E22" s="107">
        <v>7.32</v>
      </c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117">
        <f t="shared" si="3"/>
        <v>0</v>
      </c>
      <c r="N22" s="117">
        <f t="shared" si="4"/>
        <v>0</v>
      </c>
      <c r="O22" s="44">
        <f t="shared" si="5"/>
        <v>0</v>
      </c>
      <c r="P22" s="45">
        <f t="shared" si="6"/>
        <v>0</v>
      </c>
      <c r="Q22" s="19"/>
    </row>
    <row r="23" spans="1:17" ht="22.5" x14ac:dyDescent="0.2">
      <c r="A23" s="115">
        <v>5</v>
      </c>
      <c r="B23" s="116" t="s">
        <v>66</v>
      </c>
      <c r="C23" s="105" t="s">
        <v>135</v>
      </c>
      <c r="D23" s="106" t="s">
        <v>75</v>
      </c>
      <c r="E23" s="107">
        <v>2.52</v>
      </c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117">
        <f t="shared" si="3"/>
        <v>0</v>
      </c>
      <c r="N23" s="117">
        <f t="shared" si="4"/>
        <v>0</v>
      </c>
      <c r="O23" s="44">
        <f t="shared" si="5"/>
        <v>0</v>
      </c>
      <c r="P23" s="45">
        <f t="shared" si="6"/>
        <v>0</v>
      </c>
      <c r="Q23" s="19"/>
    </row>
    <row r="24" spans="1:17" ht="22.5" x14ac:dyDescent="0.2">
      <c r="A24" s="115">
        <v>6</v>
      </c>
      <c r="B24" s="116" t="s">
        <v>66</v>
      </c>
      <c r="C24" s="105" t="s">
        <v>136</v>
      </c>
      <c r="D24" s="106" t="s">
        <v>75</v>
      </c>
      <c r="E24" s="107">
        <v>7.2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117">
        <f t="shared" si="3"/>
        <v>0</v>
      </c>
      <c r="N24" s="117">
        <f t="shared" si="4"/>
        <v>0</v>
      </c>
      <c r="O24" s="44">
        <f t="shared" si="5"/>
        <v>0</v>
      </c>
      <c r="P24" s="45">
        <f t="shared" si="6"/>
        <v>0</v>
      </c>
      <c r="Q24" s="19"/>
    </row>
    <row r="25" spans="1:17" ht="22.5" x14ac:dyDescent="0.2">
      <c r="A25" s="115">
        <v>7</v>
      </c>
      <c r="B25" s="116" t="s">
        <v>66</v>
      </c>
      <c r="C25" s="105" t="s">
        <v>137</v>
      </c>
      <c r="D25" s="106" t="s">
        <v>75</v>
      </c>
      <c r="E25" s="107">
        <v>7.5600000000000005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117">
        <f t="shared" si="3"/>
        <v>0</v>
      </c>
      <c r="N25" s="117">
        <f t="shared" si="4"/>
        <v>0</v>
      </c>
      <c r="O25" s="44">
        <f t="shared" si="5"/>
        <v>0</v>
      </c>
      <c r="P25" s="45">
        <f t="shared" si="6"/>
        <v>0</v>
      </c>
      <c r="Q25" s="19"/>
    </row>
    <row r="26" spans="1:17" x14ac:dyDescent="0.2">
      <c r="A26" s="115">
        <v>9</v>
      </c>
      <c r="B26" s="116" t="s">
        <v>66</v>
      </c>
      <c r="C26" s="105" t="s">
        <v>138</v>
      </c>
      <c r="D26" s="106" t="s">
        <v>75</v>
      </c>
      <c r="E26" s="107">
        <v>27.518000000000001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117">
        <f t="shared" si="3"/>
        <v>0</v>
      </c>
      <c r="N26" s="117">
        <f t="shared" si="4"/>
        <v>0</v>
      </c>
      <c r="O26" s="44">
        <f t="shared" si="5"/>
        <v>0</v>
      </c>
      <c r="P26" s="45">
        <f t="shared" si="6"/>
        <v>0</v>
      </c>
      <c r="Q26" s="19"/>
    </row>
    <row r="27" spans="1:17" x14ac:dyDescent="0.2">
      <c r="A27" s="115" t="s">
        <v>69</v>
      </c>
      <c r="B27" s="116"/>
      <c r="C27" s="105" t="s">
        <v>139</v>
      </c>
      <c r="D27" s="106" t="s">
        <v>71</v>
      </c>
      <c r="E27" s="107">
        <v>72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117">
        <f t="shared" si="3"/>
        <v>0</v>
      </c>
      <c r="N27" s="117">
        <f t="shared" si="4"/>
        <v>0</v>
      </c>
      <c r="O27" s="44">
        <f t="shared" si="5"/>
        <v>0</v>
      </c>
      <c r="P27" s="45">
        <f t="shared" si="6"/>
        <v>0</v>
      </c>
      <c r="Q27" s="19"/>
    </row>
    <row r="28" spans="1:17" x14ac:dyDescent="0.2">
      <c r="A28" s="115" t="s">
        <v>69</v>
      </c>
      <c r="B28" s="116"/>
      <c r="C28" s="105" t="s">
        <v>140</v>
      </c>
      <c r="D28" s="106" t="s">
        <v>71</v>
      </c>
      <c r="E28" s="107">
        <v>56</v>
      </c>
      <c r="F28" s="112"/>
      <c r="G28" s="113"/>
      <c r="H28" s="117">
        <f t="shared" si="0"/>
        <v>0</v>
      </c>
      <c r="I28" s="113"/>
      <c r="J28" s="113"/>
      <c r="K28" s="118">
        <f t="shared" si="1"/>
        <v>0</v>
      </c>
      <c r="L28" s="119">
        <f t="shared" si="2"/>
        <v>0</v>
      </c>
      <c r="M28" s="117">
        <f t="shared" si="3"/>
        <v>0</v>
      </c>
      <c r="N28" s="117">
        <f t="shared" si="4"/>
        <v>0</v>
      </c>
      <c r="O28" s="44">
        <f t="shared" si="5"/>
        <v>0</v>
      </c>
      <c r="P28" s="45">
        <f t="shared" si="6"/>
        <v>0</v>
      </c>
      <c r="Q28" s="19"/>
    </row>
    <row r="29" spans="1:17" x14ac:dyDescent="0.2">
      <c r="A29" s="115" t="s">
        <v>69</v>
      </c>
      <c r="B29" s="116"/>
      <c r="C29" s="105" t="s">
        <v>141</v>
      </c>
      <c r="D29" s="106" t="s">
        <v>142</v>
      </c>
      <c r="E29" s="107">
        <v>12</v>
      </c>
      <c r="F29" s="112"/>
      <c r="G29" s="113"/>
      <c r="H29" s="117">
        <f t="shared" si="0"/>
        <v>0</v>
      </c>
      <c r="I29" s="113"/>
      <c r="J29" s="113"/>
      <c r="K29" s="118">
        <f t="shared" si="1"/>
        <v>0</v>
      </c>
      <c r="L29" s="119">
        <f t="shared" si="2"/>
        <v>0</v>
      </c>
      <c r="M29" s="117">
        <f t="shared" si="3"/>
        <v>0</v>
      </c>
      <c r="N29" s="117">
        <f t="shared" si="4"/>
        <v>0</v>
      </c>
      <c r="O29" s="44">
        <f t="shared" si="5"/>
        <v>0</v>
      </c>
      <c r="P29" s="45">
        <f t="shared" si="6"/>
        <v>0</v>
      </c>
      <c r="Q29" s="19"/>
    </row>
    <row r="30" spans="1:17" x14ac:dyDescent="0.2">
      <c r="A30" s="115" t="s">
        <v>69</v>
      </c>
      <c r="B30" s="116"/>
      <c r="C30" s="105" t="s">
        <v>143</v>
      </c>
      <c r="D30" s="106" t="s">
        <v>71</v>
      </c>
      <c r="E30" s="107">
        <v>69</v>
      </c>
      <c r="F30" s="112"/>
      <c r="G30" s="113"/>
      <c r="H30" s="117">
        <f t="shared" si="0"/>
        <v>0</v>
      </c>
      <c r="I30" s="113"/>
      <c r="J30" s="113"/>
      <c r="K30" s="118">
        <f t="shared" si="1"/>
        <v>0</v>
      </c>
      <c r="L30" s="119">
        <f t="shared" si="2"/>
        <v>0</v>
      </c>
      <c r="M30" s="117">
        <f t="shared" si="3"/>
        <v>0</v>
      </c>
      <c r="N30" s="117">
        <f t="shared" si="4"/>
        <v>0</v>
      </c>
      <c r="O30" s="44">
        <f t="shared" si="5"/>
        <v>0</v>
      </c>
      <c r="P30" s="45">
        <f t="shared" si="6"/>
        <v>0</v>
      </c>
      <c r="Q30" s="19"/>
    </row>
    <row r="31" spans="1:17" x14ac:dyDescent="0.2">
      <c r="A31" s="115" t="s">
        <v>69</v>
      </c>
      <c r="B31" s="116"/>
      <c r="C31" s="105" t="s">
        <v>144</v>
      </c>
      <c r="D31" s="106" t="s">
        <v>142</v>
      </c>
      <c r="E31" s="107">
        <v>6.88</v>
      </c>
      <c r="F31" s="112"/>
      <c r="G31" s="113"/>
      <c r="H31" s="117">
        <f t="shared" si="0"/>
        <v>0</v>
      </c>
      <c r="I31" s="113"/>
      <c r="J31" s="113"/>
      <c r="K31" s="118">
        <f t="shared" si="1"/>
        <v>0</v>
      </c>
      <c r="L31" s="119">
        <f t="shared" si="2"/>
        <v>0</v>
      </c>
      <c r="M31" s="117">
        <f t="shared" si="3"/>
        <v>0</v>
      </c>
      <c r="N31" s="117">
        <f t="shared" si="4"/>
        <v>0</v>
      </c>
      <c r="O31" s="44">
        <f t="shared" si="5"/>
        <v>0</v>
      </c>
      <c r="P31" s="45">
        <f t="shared" si="6"/>
        <v>0</v>
      </c>
      <c r="Q31" s="19"/>
    </row>
    <row r="32" spans="1:17" x14ac:dyDescent="0.2">
      <c r="A32" s="115">
        <v>11</v>
      </c>
      <c r="B32" s="116" t="s">
        <v>66</v>
      </c>
      <c r="C32" s="105" t="s">
        <v>145</v>
      </c>
      <c r="D32" s="106" t="s">
        <v>146</v>
      </c>
      <c r="E32" s="107">
        <v>49.071600000000004</v>
      </c>
      <c r="F32" s="112"/>
      <c r="G32" s="113"/>
      <c r="H32" s="117">
        <f t="shared" si="0"/>
        <v>0</v>
      </c>
      <c r="I32" s="113"/>
      <c r="J32" s="113"/>
      <c r="K32" s="118">
        <f t="shared" si="1"/>
        <v>0</v>
      </c>
      <c r="L32" s="119">
        <f t="shared" si="2"/>
        <v>0</v>
      </c>
      <c r="M32" s="117">
        <f t="shared" si="3"/>
        <v>0</v>
      </c>
      <c r="N32" s="117">
        <f t="shared" si="4"/>
        <v>0</v>
      </c>
      <c r="O32" s="44">
        <f t="shared" si="5"/>
        <v>0</v>
      </c>
      <c r="P32" s="45">
        <f t="shared" si="6"/>
        <v>0</v>
      </c>
      <c r="Q32" s="19"/>
    </row>
    <row r="33" spans="1:33" x14ac:dyDescent="0.2">
      <c r="A33" s="115" t="s">
        <v>69</v>
      </c>
      <c r="B33" s="116"/>
      <c r="C33" s="105" t="s">
        <v>147</v>
      </c>
      <c r="D33" s="106" t="s">
        <v>71</v>
      </c>
      <c r="E33" s="107">
        <v>8</v>
      </c>
      <c r="F33" s="112"/>
      <c r="G33" s="113"/>
      <c r="H33" s="117">
        <f t="shared" si="0"/>
        <v>0</v>
      </c>
      <c r="I33" s="113"/>
      <c r="J33" s="113"/>
      <c r="K33" s="118">
        <f t="shared" si="1"/>
        <v>0</v>
      </c>
      <c r="L33" s="119">
        <f t="shared" si="2"/>
        <v>0</v>
      </c>
      <c r="M33" s="117">
        <f t="shared" si="3"/>
        <v>0</v>
      </c>
      <c r="N33" s="117">
        <f t="shared" si="4"/>
        <v>0</v>
      </c>
      <c r="O33" s="44">
        <f t="shared" si="5"/>
        <v>0</v>
      </c>
      <c r="P33" s="45">
        <f t="shared" si="6"/>
        <v>0</v>
      </c>
      <c r="Q33" s="19"/>
    </row>
    <row r="34" spans="1:33" x14ac:dyDescent="0.2">
      <c r="A34" s="115">
        <v>12</v>
      </c>
      <c r="B34" s="116" t="s">
        <v>66</v>
      </c>
      <c r="C34" s="105" t="s">
        <v>148</v>
      </c>
      <c r="D34" s="106" t="s">
        <v>71</v>
      </c>
      <c r="E34" s="107">
        <v>50</v>
      </c>
      <c r="F34" s="112"/>
      <c r="G34" s="113"/>
      <c r="H34" s="117">
        <f t="shared" si="0"/>
        <v>0</v>
      </c>
      <c r="I34" s="113"/>
      <c r="J34" s="113"/>
      <c r="K34" s="118">
        <f t="shared" si="1"/>
        <v>0</v>
      </c>
      <c r="L34" s="119">
        <f t="shared" si="2"/>
        <v>0</v>
      </c>
      <c r="M34" s="117">
        <f t="shared" si="3"/>
        <v>0</v>
      </c>
      <c r="N34" s="117">
        <f t="shared" si="4"/>
        <v>0</v>
      </c>
      <c r="O34" s="44">
        <f t="shared" si="5"/>
        <v>0</v>
      </c>
      <c r="P34" s="45">
        <f t="shared" si="6"/>
        <v>0</v>
      </c>
      <c r="Q34" s="19"/>
    </row>
    <row r="35" spans="1:33" ht="22.5" x14ac:dyDescent="0.2">
      <c r="A35" s="115">
        <v>13</v>
      </c>
      <c r="B35" s="116" t="s">
        <v>66</v>
      </c>
      <c r="C35" s="105" t="s">
        <v>149</v>
      </c>
      <c r="D35" s="106" t="s">
        <v>71</v>
      </c>
      <c r="E35" s="107">
        <v>26</v>
      </c>
      <c r="F35" s="112"/>
      <c r="G35" s="113"/>
      <c r="H35" s="117">
        <f t="shared" si="0"/>
        <v>0</v>
      </c>
      <c r="I35" s="113"/>
      <c r="J35" s="113"/>
      <c r="K35" s="118">
        <f t="shared" si="1"/>
        <v>0</v>
      </c>
      <c r="L35" s="119">
        <f t="shared" si="2"/>
        <v>0</v>
      </c>
      <c r="M35" s="117">
        <f t="shared" si="3"/>
        <v>0</v>
      </c>
      <c r="N35" s="117">
        <f t="shared" si="4"/>
        <v>0</v>
      </c>
      <c r="O35" s="44">
        <f t="shared" si="5"/>
        <v>0</v>
      </c>
      <c r="P35" s="45">
        <f t="shared" si="6"/>
        <v>0</v>
      </c>
      <c r="Q35" s="19"/>
    </row>
    <row r="36" spans="1:33" ht="22.5" x14ac:dyDescent="0.2">
      <c r="A36" s="115">
        <v>14</v>
      </c>
      <c r="B36" s="116" t="s">
        <v>66</v>
      </c>
      <c r="C36" s="105" t="s">
        <v>522</v>
      </c>
      <c r="D36" s="106" t="s">
        <v>71</v>
      </c>
      <c r="E36" s="107">
        <v>54</v>
      </c>
      <c r="F36" s="112"/>
      <c r="G36" s="113"/>
      <c r="H36" s="117">
        <f t="shared" si="0"/>
        <v>0</v>
      </c>
      <c r="I36" s="113"/>
      <c r="J36" s="113"/>
      <c r="K36" s="118">
        <f t="shared" si="1"/>
        <v>0</v>
      </c>
      <c r="L36" s="119">
        <f t="shared" si="2"/>
        <v>0</v>
      </c>
      <c r="M36" s="117">
        <f t="shared" si="3"/>
        <v>0</v>
      </c>
      <c r="N36" s="117">
        <f t="shared" si="4"/>
        <v>0</v>
      </c>
      <c r="O36" s="44">
        <f t="shared" si="5"/>
        <v>0</v>
      </c>
      <c r="P36" s="45">
        <f t="shared" si="6"/>
        <v>0</v>
      </c>
      <c r="Q36" s="19"/>
    </row>
    <row r="37" spans="1:33" x14ac:dyDescent="0.2">
      <c r="A37" s="115">
        <v>18</v>
      </c>
      <c r="B37" s="116" t="s">
        <v>66</v>
      </c>
      <c r="C37" s="105" t="s">
        <v>150</v>
      </c>
      <c r="D37" s="106" t="s">
        <v>75</v>
      </c>
      <c r="E37" s="107">
        <v>27.518000000000001</v>
      </c>
      <c r="F37" s="112"/>
      <c r="G37" s="113"/>
      <c r="H37" s="117">
        <f t="shared" si="0"/>
        <v>0</v>
      </c>
      <c r="I37" s="113"/>
      <c r="J37" s="113"/>
      <c r="K37" s="118">
        <f t="shared" si="1"/>
        <v>0</v>
      </c>
      <c r="L37" s="119">
        <f t="shared" si="2"/>
        <v>0</v>
      </c>
      <c r="M37" s="117">
        <f t="shared" si="3"/>
        <v>0</v>
      </c>
      <c r="N37" s="117">
        <f t="shared" si="4"/>
        <v>0</v>
      </c>
      <c r="O37" s="44">
        <f t="shared" si="5"/>
        <v>0</v>
      </c>
      <c r="P37" s="45">
        <f t="shared" si="6"/>
        <v>0</v>
      </c>
      <c r="Q37" s="128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</row>
    <row r="38" spans="1:33" x14ac:dyDescent="0.2">
      <c r="A38" s="115">
        <v>19</v>
      </c>
      <c r="B38" s="116" t="s">
        <v>66</v>
      </c>
      <c r="C38" s="105" t="s">
        <v>151</v>
      </c>
      <c r="D38" s="106" t="s">
        <v>68</v>
      </c>
      <c r="E38" s="107">
        <v>1667.6979999999999</v>
      </c>
      <c r="F38" s="112"/>
      <c r="G38" s="113"/>
      <c r="H38" s="117">
        <f t="shared" si="0"/>
        <v>0</v>
      </c>
      <c r="I38" s="113"/>
      <c r="J38" s="113"/>
      <c r="K38" s="118">
        <f t="shared" si="1"/>
        <v>0</v>
      </c>
      <c r="L38" s="119">
        <f t="shared" si="2"/>
        <v>0</v>
      </c>
      <c r="M38" s="117">
        <f t="shared" si="3"/>
        <v>0</v>
      </c>
      <c r="N38" s="117">
        <f t="shared" si="4"/>
        <v>0</v>
      </c>
      <c r="O38" s="44">
        <f t="shared" si="5"/>
        <v>0</v>
      </c>
      <c r="P38" s="45">
        <f t="shared" si="6"/>
        <v>0</v>
      </c>
      <c r="Q38" s="128"/>
      <c r="R38" s="130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</row>
    <row r="39" spans="1:33" ht="22.5" x14ac:dyDescent="0.2">
      <c r="A39" s="115">
        <v>20</v>
      </c>
      <c r="B39" s="116" t="s">
        <v>66</v>
      </c>
      <c r="C39" s="105" t="s">
        <v>152</v>
      </c>
      <c r="D39" s="106" t="s">
        <v>68</v>
      </c>
      <c r="E39" s="107">
        <v>342.74100000000004</v>
      </c>
      <c r="F39" s="112"/>
      <c r="G39" s="113"/>
      <c r="H39" s="117">
        <f t="shared" si="0"/>
        <v>0</v>
      </c>
      <c r="I39" s="113"/>
      <c r="J39" s="113"/>
      <c r="K39" s="118">
        <f t="shared" si="1"/>
        <v>0</v>
      </c>
      <c r="L39" s="119">
        <f t="shared" si="2"/>
        <v>0</v>
      </c>
      <c r="M39" s="117">
        <f t="shared" si="3"/>
        <v>0</v>
      </c>
      <c r="N39" s="117">
        <f t="shared" si="4"/>
        <v>0</v>
      </c>
      <c r="O39" s="44">
        <f t="shared" si="5"/>
        <v>0</v>
      </c>
      <c r="P39" s="45">
        <f t="shared" si="6"/>
        <v>0</v>
      </c>
      <c r="Q39" s="128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</row>
    <row r="40" spans="1:33" ht="12" thickBot="1" x14ac:dyDescent="0.25">
      <c r="A40" s="115">
        <v>21</v>
      </c>
      <c r="B40" s="116" t="s">
        <v>66</v>
      </c>
      <c r="C40" s="105" t="s">
        <v>153</v>
      </c>
      <c r="D40" s="106" t="s">
        <v>71</v>
      </c>
      <c r="E40" s="107">
        <v>500</v>
      </c>
      <c r="F40" s="112"/>
      <c r="G40" s="113"/>
      <c r="H40" s="117">
        <f t="shared" si="0"/>
        <v>0</v>
      </c>
      <c r="I40" s="113"/>
      <c r="J40" s="113"/>
      <c r="K40" s="118">
        <f t="shared" si="1"/>
        <v>0</v>
      </c>
      <c r="L40" s="119">
        <f t="shared" si="2"/>
        <v>0</v>
      </c>
      <c r="M40" s="117">
        <f t="shared" si="3"/>
        <v>0</v>
      </c>
      <c r="N40" s="117">
        <f t="shared" si="4"/>
        <v>0</v>
      </c>
      <c r="O40" s="44">
        <f t="shared" si="5"/>
        <v>0</v>
      </c>
      <c r="P40" s="45">
        <f t="shared" si="6"/>
        <v>0</v>
      </c>
      <c r="Q40" s="128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</row>
    <row r="41" spans="1:33" ht="12" thickBot="1" x14ac:dyDescent="0.25">
      <c r="A41" s="215" t="str">
        <f>'1a'!A70:K70</f>
        <v xml:space="preserve">Tiešās izmaksas kopā, t. sk. darba devēja sociālais nodoklis 23,59% </v>
      </c>
      <c r="B41" s="213"/>
      <c r="C41" s="213"/>
      <c r="D41" s="213"/>
      <c r="E41" s="213"/>
      <c r="F41" s="213"/>
      <c r="G41" s="213"/>
      <c r="H41" s="213"/>
      <c r="I41" s="213"/>
      <c r="J41" s="213"/>
      <c r="K41" s="214"/>
      <c r="L41" s="125">
        <f>SUM(L14:L40)</f>
        <v>0</v>
      </c>
      <c r="M41" s="132">
        <f>SUM(M14:M40)</f>
        <v>0</v>
      </c>
      <c r="N41" s="132">
        <f>SUM(N14:N40)</f>
        <v>0</v>
      </c>
      <c r="O41" s="67">
        <f>SUM(O14:O40)</f>
        <v>0</v>
      </c>
      <c r="P41" s="68">
        <f>SUM(P14:P40)</f>
        <v>0</v>
      </c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</row>
    <row r="42" spans="1:33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</row>
    <row r="43" spans="1:33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</row>
    <row r="44" spans="1:33" x14ac:dyDescent="0.2">
      <c r="A44" s="1" t="s">
        <v>14</v>
      </c>
      <c r="B44" s="15"/>
      <c r="C44" s="210">
        <f>'Kops a'!C32:H32</f>
        <v>0</v>
      </c>
      <c r="D44" s="210"/>
      <c r="E44" s="210"/>
      <c r="F44" s="210"/>
      <c r="G44" s="210"/>
      <c r="H44" s="210"/>
      <c r="I44" s="15"/>
      <c r="J44" s="15"/>
      <c r="K44" s="15"/>
      <c r="L44" s="15"/>
      <c r="M44" s="15"/>
      <c r="N44" s="15"/>
      <c r="O44" s="15"/>
      <c r="P44" s="15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</row>
    <row r="45" spans="1:33" x14ac:dyDescent="0.2">
      <c r="A45" s="15"/>
      <c r="B45" s="15"/>
      <c r="C45" s="147" t="s">
        <v>15</v>
      </c>
      <c r="D45" s="147"/>
      <c r="E45" s="147"/>
      <c r="F45" s="147"/>
      <c r="G45" s="147"/>
      <c r="H45" s="147"/>
      <c r="I45" s="15"/>
      <c r="J45" s="15"/>
      <c r="K45" s="15"/>
      <c r="L45" s="15"/>
      <c r="M45" s="15"/>
      <c r="N45" s="15"/>
      <c r="O45" s="15"/>
      <c r="P45" s="15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29"/>
    </row>
    <row r="46" spans="1:33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</row>
    <row r="47" spans="1:33" x14ac:dyDescent="0.2">
      <c r="A47" s="81" t="str">
        <f>'Kops a'!A35</f>
        <v xml:space="preserve">Tāme sastādīta 2021. gada </v>
      </c>
      <c r="B47" s="82"/>
      <c r="C47" s="82"/>
      <c r="D47" s="82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</row>
    <row r="48" spans="1:33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</row>
    <row r="49" spans="1:33" x14ac:dyDescent="0.2">
      <c r="A49" s="1" t="s">
        <v>37</v>
      </c>
      <c r="B49" s="15"/>
      <c r="C49" s="210">
        <f>'Kops a'!C37:H37</f>
        <v>0</v>
      </c>
      <c r="D49" s="210"/>
      <c r="E49" s="210"/>
      <c r="F49" s="210"/>
      <c r="G49" s="210"/>
      <c r="H49" s="210"/>
      <c r="I49" s="15"/>
      <c r="J49" s="15"/>
      <c r="K49" s="15"/>
      <c r="L49" s="15"/>
      <c r="M49" s="15"/>
      <c r="N49" s="15"/>
      <c r="O49" s="15"/>
      <c r="P49" s="15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</row>
    <row r="50" spans="1:33" x14ac:dyDescent="0.2">
      <c r="A50" s="15"/>
      <c r="B50" s="15"/>
      <c r="C50" s="147" t="s">
        <v>15</v>
      </c>
      <c r="D50" s="147"/>
      <c r="E50" s="147"/>
      <c r="F50" s="147"/>
      <c r="G50" s="147"/>
      <c r="H50" s="147"/>
      <c r="I50" s="15"/>
      <c r="J50" s="15"/>
      <c r="K50" s="15"/>
      <c r="L50" s="15"/>
      <c r="M50" s="15"/>
      <c r="N50" s="15"/>
      <c r="O50" s="15"/>
      <c r="P50" s="15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</row>
    <row r="51" spans="1:33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</row>
    <row r="52" spans="1:33" x14ac:dyDescent="0.2">
      <c r="A52" s="81" t="s">
        <v>54</v>
      </c>
      <c r="B52" s="82"/>
      <c r="C52" s="86">
        <f>'Kops a'!C40</f>
        <v>0</v>
      </c>
      <c r="D52" s="47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</row>
    <row r="53" spans="1:33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</row>
    <row r="54" spans="1:33" ht="13.5" x14ac:dyDescent="0.2">
      <c r="A54" s="96" t="s">
        <v>62</v>
      </c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</row>
    <row r="55" spans="1:33" ht="12" x14ac:dyDescent="0.2">
      <c r="A55" s="95" t="s">
        <v>63</v>
      </c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</row>
    <row r="56" spans="1:33" ht="12" x14ac:dyDescent="0.2">
      <c r="A56" s="95" t="s">
        <v>64</v>
      </c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</row>
    <row r="57" spans="1:33" x14ac:dyDescent="0.2"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</row>
    <row r="58" spans="1:33" x14ac:dyDescent="0.2"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</row>
    <row r="59" spans="1:33" x14ac:dyDescent="0.2"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</row>
    <row r="60" spans="1:33" x14ac:dyDescent="0.2"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</row>
    <row r="61" spans="1:33" x14ac:dyDescent="0.2"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</row>
    <row r="62" spans="1:33" x14ac:dyDescent="0.2"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</row>
  </sheetData>
  <mergeCells count="22">
    <mergeCell ref="C50:H50"/>
    <mergeCell ref="C4:I4"/>
    <mergeCell ref="F12:K12"/>
    <mergeCell ref="A9:F9"/>
    <mergeCell ref="J9:M9"/>
    <mergeCell ref="D8:L8"/>
    <mergeCell ref="A41:K41"/>
    <mergeCell ref="C44:H44"/>
    <mergeCell ref="C45:H45"/>
    <mergeCell ref="C49:H49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4:G40 I14:J40">
    <cfRule type="cellIs" dxfId="137" priority="22" operator="equal">
      <formula>0</formula>
    </cfRule>
  </conditionalFormatting>
  <conditionalFormatting sqref="N9:O9 H14:H40 K14:P40">
    <cfRule type="cellIs" dxfId="136" priority="21" operator="equal">
      <formula>0</formula>
    </cfRule>
  </conditionalFormatting>
  <conditionalFormatting sqref="A9:F9">
    <cfRule type="containsText" dxfId="135" priority="19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34" priority="18" operator="equal">
      <formula>0</formula>
    </cfRule>
  </conditionalFormatting>
  <conditionalFormatting sqref="O10">
    <cfRule type="cellIs" dxfId="133" priority="17" operator="equal">
      <formula>"20__. gada __. _________"</formula>
    </cfRule>
  </conditionalFormatting>
  <conditionalFormatting sqref="A41:K41">
    <cfRule type="containsText" dxfId="132" priority="16" operator="containsText" text="Tiešās izmaksas kopā, t. sk. darba devēja sociālais nodoklis __.__% ">
      <formula>NOT(ISERROR(SEARCH("Tiešās izmaksas kopā, t. sk. darba devēja sociālais nodoklis __.__% ",A41)))</formula>
    </cfRule>
  </conditionalFormatting>
  <conditionalFormatting sqref="L41:P41">
    <cfRule type="cellIs" dxfId="131" priority="11" operator="equal">
      <formula>0</formula>
    </cfRule>
  </conditionalFormatting>
  <conditionalFormatting sqref="C4:I4">
    <cfRule type="cellIs" dxfId="130" priority="10" operator="equal">
      <formula>0</formula>
    </cfRule>
  </conditionalFormatting>
  <conditionalFormatting sqref="D5:L8">
    <cfRule type="cellIs" dxfId="129" priority="8" operator="equal">
      <formula>0</formula>
    </cfRule>
  </conditionalFormatting>
  <conditionalFormatting sqref="P10">
    <cfRule type="cellIs" dxfId="128" priority="7" operator="equal">
      <formula>"20__. gada __. _________"</formula>
    </cfRule>
  </conditionalFormatting>
  <conditionalFormatting sqref="C49:H49">
    <cfRule type="cellIs" dxfId="127" priority="4" operator="equal">
      <formula>0</formula>
    </cfRule>
  </conditionalFormatting>
  <conditionalFormatting sqref="C44:H44">
    <cfRule type="cellIs" dxfId="126" priority="3" operator="equal">
      <formula>0</formula>
    </cfRule>
  </conditionalFormatting>
  <conditionalFormatting sqref="C49:H49 C52 C44:H44">
    <cfRule type="cellIs" dxfId="125" priority="2" operator="equal">
      <formula>0</formula>
    </cfRule>
  </conditionalFormatting>
  <conditionalFormatting sqref="D1">
    <cfRule type="cellIs" dxfId="12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31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46B16A03-C867-4231-9EE2-FA19DDA4D492}">
            <xm:f>NOT(ISERROR(SEARCH("Tāme sastādīta ____. gada ___. ______________",A47)))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A47</xm:sqref>
        </x14:conditionalFormatting>
        <x14:conditionalFormatting xmlns:xm="http://schemas.microsoft.com/office/excel/2006/main">
          <x14:cfRule type="containsText" priority="5" operator="containsText" id="{2AF3CC58-04F0-4432-AA0F-D3D058C3CAD1}">
            <xm:f>NOT(ISERROR(SEARCH("Sertifikāta Nr. _________________________________",A52)))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P63"/>
  <sheetViews>
    <sheetView view="pageBreakPreview" topLeftCell="A26" zoomScaleNormal="100" zoomScaleSheetLayoutView="100" workbookViewId="0">
      <selection activeCell="C21" sqref="C21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a'!A17</f>
        <v>3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93" t="s">
        <v>154</v>
      </c>
      <c r="D2" s="193"/>
      <c r="E2" s="193"/>
      <c r="F2" s="193"/>
      <c r="G2" s="193"/>
      <c r="H2" s="193"/>
      <c r="I2" s="193"/>
      <c r="J2" s="26"/>
    </row>
    <row r="3" spans="1:16" x14ac:dyDescent="0.2">
      <c r="A3" s="27"/>
      <c r="B3" s="27"/>
      <c r="C3" s="156" t="s">
        <v>17</v>
      </c>
      <c r="D3" s="156"/>
      <c r="E3" s="156"/>
      <c r="F3" s="156"/>
      <c r="G3" s="156"/>
      <c r="H3" s="156"/>
      <c r="I3" s="156"/>
      <c r="J3" s="27"/>
    </row>
    <row r="4" spans="1:16" x14ac:dyDescent="0.2">
      <c r="A4" s="27"/>
      <c r="B4" s="27"/>
      <c r="C4" s="194" t="s">
        <v>52</v>
      </c>
      <c r="D4" s="194"/>
      <c r="E4" s="194"/>
      <c r="F4" s="194"/>
      <c r="G4" s="194"/>
      <c r="H4" s="194"/>
      <c r="I4" s="194"/>
      <c r="J4" s="27"/>
    </row>
    <row r="5" spans="1:16" x14ac:dyDescent="0.2">
      <c r="A5" s="20"/>
      <c r="B5" s="20"/>
      <c r="C5" s="24" t="s">
        <v>5</v>
      </c>
      <c r="D5" s="207" t="str">
        <f>'Kops a'!D6</f>
        <v>Dzīvojamas ēkas fasādes vienkāršota atjaunošana</v>
      </c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207" t="str">
        <f>'Kops a'!D7</f>
        <v>Daudzdzīvokļu dzīvojamā ēka</v>
      </c>
      <c r="E6" s="207"/>
      <c r="F6" s="207"/>
      <c r="G6" s="207"/>
      <c r="H6" s="207"/>
      <c r="I6" s="207"/>
      <c r="J6" s="207"/>
      <c r="K6" s="207"/>
      <c r="L6" s="207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207" t="str">
        <f>'Kops a'!D8</f>
        <v>Mirdzas Ķempes iela 22, Liepāja</v>
      </c>
      <c r="E7" s="207"/>
      <c r="F7" s="207"/>
      <c r="G7" s="207"/>
      <c r="H7" s="207"/>
      <c r="I7" s="207"/>
      <c r="J7" s="207"/>
      <c r="K7" s="207"/>
      <c r="L7" s="207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207" t="str">
        <f>'Kops a'!D9</f>
        <v>WOOS-21-2</v>
      </c>
      <c r="E8" s="207"/>
      <c r="F8" s="207"/>
      <c r="G8" s="207"/>
      <c r="H8" s="207"/>
      <c r="I8" s="207"/>
      <c r="J8" s="207"/>
      <c r="K8" s="207"/>
      <c r="L8" s="207"/>
      <c r="M8" s="15"/>
      <c r="N8" s="15"/>
      <c r="O8" s="15"/>
      <c r="P8" s="15"/>
    </row>
    <row r="9" spans="1:16" ht="11.25" customHeight="1" x14ac:dyDescent="0.2">
      <c r="A9" s="195" t="s">
        <v>559</v>
      </c>
      <c r="B9" s="195"/>
      <c r="C9" s="195"/>
      <c r="D9" s="195"/>
      <c r="E9" s="195"/>
      <c r="F9" s="195"/>
      <c r="G9" s="28"/>
      <c r="H9" s="28"/>
      <c r="I9" s="28"/>
      <c r="J9" s="199" t="s">
        <v>39</v>
      </c>
      <c r="K9" s="199"/>
      <c r="L9" s="199"/>
      <c r="M9" s="199"/>
      <c r="N9" s="206">
        <f>P48</f>
        <v>0</v>
      </c>
      <c r="O9" s="206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A54</f>
        <v xml:space="preserve">Tāme sastādīta 2021.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69" t="s">
        <v>23</v>
      </c>
      <c r="B12" s="201" t="s">
        <v>40</v>
      </c>
      <c r="C12" s="197" t="s">
        <v>41</v>
      </c>
      <c r="D12" s="204" t="s">
        <v>42</v>
      </c>
      <c r="E12" s="208" t="s">
        <v>43</v>
      </c>
      <c r="F12" s="196" t="s">
        <v>44</v>
      </c>
      <c r="G12" s="197"/>
      <c r="H12" s="197"/>
      <c r="I12" s="197"/>
      <c r="J12" s="197"/>
      <c r="K12" s="198"/>
      <c r="L12" s="196" t="s">
        <v>45</v>
      </c>
      <c r="M12" s="197"/>
      <c r="N12" s="197"/>
      <c r="O12" s="197"/>
      <c r="P12" s="198"/>
    </row>
    <row r="13" spans="1:16" ht="126.75" customHeight="1" thickBot="1" x14ac:dyDescent="0.25">
      <c r="A13" s="200"/>
      <c r="B13" s="202"/>
      <c r="C13" s="203"/>
      <c r="D13" s="205"/>
      <c r="E13" s="209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x14ac:dyDescent="0.2">
      <c r="A14" s="108">
        <v>1</v>
      </c>
      <c r="B14" s="109" t="s">
        <v>66</v>
      </c>
      <c r="C14" s="110" t="s">
        <v>155</v>
      </c>
      <c r="D14" s="111" t="s">
        <v>75</v>
      </c>
      <c r="E14" s="107">
        <v>143.99</v>
      </c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113">
        <f>ROUND(H14*E14,2)</f>
        <v>0</v>
      </c>
      <c r="N14" s="113">
        <f>ROUND(I14*E14,2)</f>
        <v>0</v>
      </c>
      <c r="O14" s="62">
        <f>ROUND(J14*E14,2)</f>
        <v>0</v>
      </c>
      <c r="P14" s="63">
        <f>SUM(M14:O14)</f>
        <v>0</v>
      </c>
    </row>
    <row r="15" spans="1:16" x14ac:dyDescent="0.2">
      <c r="A15" s="115">
        <v>2</v>
      </c>
      <c r="B15" s="116" t="s">
        <v>66</v>
      </c>
      <c r="C15" s="105" t="s">
        <v>156</v>
      </c>
      <c r="D15" s="106" t="s">
        <v>75</v>
      </c>
      <c r="E15" s="107">
        <v>131.9</v>
      </c>
      <c r="F15" s="112"/>
      <c r="G15" s="113"/>
      <c r="H15" s="117">
        <f t="shared" ref="H15:H47" si="0">ROUND(F15*G15,2)</f>
        <v>0</v>
      </c>
      <c r="I15" s="113"/>
      <c r="J15" s="113"/>
      <c r="K15" s="118">
        <f t="shared" ref="K15:K47" si="1">SUM(H15:J15)</f>
        <v>0</v>
      </c>
      <c r="L15" s="119">
        <f t="shared" ref="L15:L47" si="2">ROUND(E15*F15,2)</f>
        <v>0</v>
      </c>
      <c r="M15" s="117">
        <f t="shared" ref="M15:M47" si="3">ROUND(H15*E15,2)</f>
        <v>0</v>
      </c>
      <c r="N15" s="117">
        <f t="shared" ref="N15:N47" si="4">ROUND(I15*E15,2)</f>
        <v>0</v>
      </c>
      <c r="O15" s="44">
        <f t="shared" ref="O15:O47" si="5">ROUND(J15*E15,2)</f>
        <v>0</v>
      </c>
      <c r="P15" s="45">
        <f t="shared" ref="P15:P47" si="6">SUM(M15:O15)</f>
        <v>0</v>
      </c>
    </row>
    <row r="16" spans="1:16" ht="22.5" x14ac:dyDescent="0.2">
      <c r="A16" s="115">
        <v>3</v>
      </c>
      <c r="B16" s="116" t="s">
        <v>66</v>
      </c>
      <c r="C16" s="105" t="s">
        <v>157</v>
      </c>
      <c r="D16" s="106" t="s">
        <v>146</v>
      </c>
      <c r="E16" s="107">
        <v>212.88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117">
        <f t="shared" si="3"/>
        <v>0</v>
      </c>
      <c r="N16" s="117">
        <f t="shared" si="4"/>
        <v>0</v>
      </c>
      <c r="O16" s="44">
        <f t="shared" si="5"/>
        <v>0</v>
      </c>
      <c r="P16" s="45">
        <f t="shared" si="6"/>
        <v>0</v>
      </c>
    </row>
    <row r="17" spans="1:16" ht="22.5" x14ac:dyDescent="0.2">
      <c r="A17" s="115">
        <v>4</v>
      </c>
      <c r="B17" s="116" t="s">
        <v>66</v>
      </c>
      <c r="C17" s="105" t="s">
        <v>158</v>
      </c>
      <c r="D17" s="106" t="s">
        <v>75</v>
      </c>
      <c r="E17" s="107">
        <v>270.3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117">
        <f t="shared" si="3"/>
        <v>0</v>
      </c>
      <c r="N17" s="117">
        <f t="shared" si="4"/>
        <v>0</v>
      </c>
      <c r="O17" s="44">
        <f t="shared" si="5"/>
        <v>0</v>
      </c>
      <c r="P17" s="45">
        <f t="shared" si="6"/>
        <v>0</v>
      </c>
    </row>
    <row r="18" spans="1:16" x14ac:dyDescent="0.2">
      <c r="A18" s="115" t="s">
        <v>69</v>
      </c>
      <c r="B18" s="116"/>
      <c r="C18" s="105" t="s">
        <v>159</v>
      </c>
      <c r="D18" s="106" t="s">
        <v>87</v>
      </c>
      <c r="E18" s="107">
        <v>81.09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117">
        <f t="shared" si="3"/>
        <v>0</v>
      </c>
      <c r="N18" s="117">
        <f t="shared" si="4"/>
        <v>0</v>
      </c>
      <c r="O18" s="44">
        <f t="shared" si="5"/>
        <v>0</v>
      </c>
      <c r="P18" s="45">
        <f t="shared" si="6"/>
        <v>0</v>
      </c>
    </row>
    <row r="19" spans="1:16" ht="22.5" x14ac:dyDescent="0.2">
      <c r="A19" s="115">
        <v>5</v>
      </c>
      <c r="B19" s="116" t="s">
        <v>66</v>
      </c>
      <c r="C19" s="105" t="s">
        <v>160</v>
      </c>
      <c r="D19" s="106" t="s">
        <v>75</v>
      </c>
      <c r="E19" s="107">
        <v>270.3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117">
        <f t="shared" si="3"/>
        <v>0</v>
      </c>
      <c r="N19" s="117">
        <f t="shared" si="4"/>
        <v>0</v>
      </c>
      <c r="O19" s="44">
        <f t="shared" si="5"/>
        <v>0</v>
      </c>
      <c r="P19" s="45">
        <f t="shared" si="6"/>
        <v>0</v>
      </c>
    </row>
    <row r="20" spans="1:16" x14ac:dyDescent="0.2">
      <c r="A20" s="115" t="s">
        <v>69</v>
      </c>
      <c r="B20" s="116"/>
      <c r="C20" s="105" t="s">
        <v>161</v>
      </c>
      <c r="D20" s="106" t="s">
        <v>87</v>
      </c>
      <c r="E20" s="107">
        <v>810.90000000000009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117">
        <f t="shared" si="3"/>
        <v>0</v>
      </c>
      <c r="N20" s="117">
        <f t="shared" si="4"/>
        <v>0</v>
      </c>
      <c r="O20" s="44">
        <f t="shared" si="5"/>
        <v>0</v>
      </c>
      <c r="P20" s="45">
        <f t="shared" si="6"/>
        <v>0</v>
      </c>
    </row>
    <row r="21" spans="1:16" x14ac:dyDescent="0.2">
      <c r="A21" s="115">
        <v>6</v>
      </c>
      <c r="B21" s="116" t="s">
        <v>66</v>
      </c>
      <c r="C21" s="105" t="s">
        <v>162</v>
      </c>
      <c r="D21" s="106" t="s">
        <v>146</v>
      </c>
      <c r="E21" s="107">
        <v>212.88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117">
        <f t="shared" si="3"/>
        <v>0</v>
      </c>
      <c r="N21" s="117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115"/>
      <c r="B22" s="116"/>
      <c r="C22" s="105" t="s">
        <v>154</v>
      </c>
      <c r="D22" s="106"/>
      <c r="E22" s="107"/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117">
        <f t="shared" si="3"/>
        <v>0</v>
      </c>
      <c r="N22" s="117">
        <f t="shared" si="4"/>
        <v>0</v>
      </c>
      <c r="O22" s="44">
        <f t="shared" si="5"/>
        <v>0</v>
      </c>
      <c r="P22" s="45">
        <f t="shared" si="6"/>
        <v>0</v>
      </c>
    </row>
    <row r="23" spans="1:16" ht="78.75" x14ac:dyDescent="0.2">
      <c r="A23" s="115">
        <v>7</v>
      </c>
      <c r="B23" s="116" t="s">
        <v>163</v>
      </c>
      <c r="C23" s="105" t="s">
        <v>561</v>
      </c>
      <c r="D23" s="106"/>
      <c r="E23" s="107"/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117">
        <f t="shared" si="3"/>
        <v>0</v>
      </c>
      <c r="N23" s="117">
        <f t="shared" si="4"/>
        <v>0</v>
      </c>
      <c r="O23" s="44">
        <f t="shared" si="5"/>
        <v>0</v>
      </c>
      <c r="P23" s="45">
        <f t="shared" si="6"/>
        <v>0</v>
      </c>
    </row>
    <row r="24" spans="1:16" x14ac:dyDescent="0.2">
      <c r="A24" s="115"/>
      <c r="B24" s="116"/>
      <c r="C24" s="105" t="s">
        <v>164</v>
      </c>
      <c r="D24" s="106" t="s">
        <v>75</v>
      </c>
      <c r="E24" s="107">
        <v>132.6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117">
        <f t="shared" si="3"/>
        <v>0</v>
      </c>
      <c r="N24" s="117">
        <f t="shared" si="4"/>
        <v>0</v>
      </c>
      <c r="O24" s="44">
        <f t="shared" si="5"/>
        <v>0</v>
      </c>
      <c r="P24" s="45">
        <f t="shared" si="6"/>
        <v>0</v>
      </c>
    </row>
    <row r="25" spans="1:16" x14ac:dyDescent="0.2">
      <c r="A25" s="115"/>
      <c r="B25" s="116"/>
      <c r="C25" s="105" t="s">
        <v>165</v>
      </c>
      <c r="D25" s="106" t="s">
        <v>115</v>
      </c>
      <c r="E25" s="107">
        <v>285.65249999999997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117">
        <f t="shared" si="3"/>
        <v>0</v>
      </c>
      <c r="N25" s="117">
        <f t="shared" si="4"/>
        <v>0</v>
      </c>
      <c r="O25" s="44">
        <f t="shared" si="5"/>
        <v>0</v>
      </c>
      <c r="P25" s="45">
        <f t="shared" si="6"/>
        <v>0</v>
      </c>
    </row>
    <row r="26" spans="1:16" x14ac:dyDescent="0.2">
      <c r="A26" s="115"/>
      <c r="B26" s="116"/>
      <c r="C26" s="105" t="s">
        <v>103</v>
      </c>
      <c r="D26" s="106" t="s">
        <v>87</v>
      </c>
      <c r="E26" s="107">
        <v>1999.5674999999999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117">
        <f t="shared" si="3"/>
        <v>0</v>
      </c>
      <c r="N26" s="117">
        <f t="shared" si="4"/>
        <v>0</v>
      </c>
      <c r="O26" s="44">
        <f t="shared" si="5"/>
        <v>0</v>
      </c>
      <c r="P26" s="45">
        <f t="shared" si="6"/>
        <v>0</v>
      </c>
    </row>
    <row r="27" spans="1:16" ht="22.5" x14ac:dyDescent="0.2">
      <c r="A27" s="115">
        <v>8</v>
      </c>
      <c r="B27" s="116" t="s">
        <v>66</v>
      </c>
      <c r="C27" s="105" t="s">
        <v>166</v>
      </c>
      <c r="D27" s="106" t="s">
        <v>75</v>
      </c>
      <c r="E27" s="107">
        <v>45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117">
        <f t="shared" si="3"/>
        <v>0</v>
      </c>
      <c r="N27" s="117">
        <f t="shared" si="4"/>
        <v>0</v>
      </c>
      <c r="O27" s="44">
        <f t="shared" si="5"/>
        <v>0</v>
      </c>
      <c r="P27" s="45">
        <f t="shared" si="6"/>
        <v>0</v>
      </c>
    </row>
    <row r="28" spans="1:16" ht="22.5" x14ac:dyDescent="0.2">
      <c r="A28" s="115" t="s">
        <v>69</v>
      </c>
      <c r="B28" s="116"/>
      <c r="C28" s="105" t="s">
        <v>167</v>
      </c>
      <c r="D28" s="106" t="s">
        <v>146</v>
      </c>
      <c r="E28" s="107">
        <v>4.95</v>
      </c>
      <c r="F28" s="112"/>
      <c r="G28" s="113"/>
      <c r="H28" s="117">
        <f t="shared" si="0"/>
        <v>0</v>
      </c>
      <c r="I28" s="113"/>
      <c r="J28" s="113"/>
      <c r="K28" s="118">
        <f t="shared" si="1"/>
        <v>0</v>
      </c>
      <c r="L28" s="119">
        <f t="shared" si="2"/>
        <v>0</v>
      </c>
      <c r="M28" s="117">
        <f t="shared" si="3"/>
        <v>0</v>
      </c>
      <c r="N28" s="117">
        <f t="shared" si="4"/>
        <v>0</v>
      </c>
      <c r="O28" s="44">
        <f t="shared" si="5"/>
        <v>0</v>
      </c>
      <c r="P28" s="45">
        <f t="shared" si="6"/>
        <v>0</v>
      </c>
    </row>
    <row r="29" spans="1:16" x14ac:dyDescent="0.2">
      <c r="A29" s="115" t="s">
        <v>69</v>
      </c>
      <c r="B29" s="116"/>
      <c r="C29" s="105" t="s">
        <v>168</v>
      </c>
      <c r="D29" s="106" t="s">
        <v>75</v>
      </c>
      <c r="E29" s="107">
        <v>49.500000000000007</v>
      </c>
      <c r="F29" s="112"/>
      <c r="G29" s="113"/>
      <c r="H29" s="117">
        <f t="shared" si="0"/>
        <v>0</v>
      </c>
      <c r="I29" s="113"/>
      <c r="J29" s="113"/>
      <c r="K29" s="118">
        <f t="shared" si="1"/>
        <v>0</v>
      </c>
      <c r="L29" s="119">
        <f t="shared" si="2"/>
        <v>0</v>
      </c>
      <c r="M29" s="117">
        <f t="shared" si="3"/>
        <v>0</v>
      </c>
      <c r="N29" s="117">
        <f t="shared" si="4"/>
        <v>0</v>
      </c>
      <c r="O29" s="44">
        <f t="shared" si="5"/>
        <v>0</v>
      </c>
      <c r="P29" s="45">
        <f t="shared" si="6"/>
        <v>0</v>
      </c>
    </row>
    <row r="30" spans="1:16" x14ac:dyDescent="0.2">
      <c r="A30" s="115" t="s">
        <v>69</v>
      </c>
      <c r="B30" s="116"/>
      <c r="C30" s="105" t="s">
        <v>169</v>
      </c>
      <c r="D30" s="106" t="s">
        <v>146</v>
      </c>
      <c r="E30" s="107">
        <v>4.95</v>
      </c>
      <c r="F30" s="112"/>
      <c r="G30" s="113"/>
      <c r="H30" s="117">
        <f t="shared" si="0"/>
        <v>0</v>
      </c>
      <c r="I30" s="113"/>
      <c r="J30" s="113"/>
      <c r="K30" s="118">
        <f t="shared" si="1"/>
        <v>0</v>
      </c>
      <c r="L30" s="119">
        <f t="shared" si="2"/>
        <v>0</v>
      </c>
      <c r="M30" s="117">
        <f t="shared" si="3"/>
        <v>0</v>
      </c>
      <c r="N30" s="117">
        <f t="shared" si="4"/>
        <v>0</v>
      </c>
      <c r="O30" s="44">
        <f t="shared" si="5"/>
        <v>0</v>
      </c>
      <c r="P30" s="45">
        <f t="shared" si="6"/>
        <v>0</v>
      </c>
    </row>
    <row r="31" spans="1:16" x14ac:dyDescent="0.2">
      <c r="A31" s="115" t="s">
        <v>69</v>
      </c>
      <c r="B31" s="116"/>
      <c r="C31" s="105" t="s">
        <v>170</v>
      </c>
      <c r="D31" s="106" t="s">
        <v>146</v>
      </c>
      <c r="E31" s="107">
        <v>4.95</v>
      </c>
      <c r="F31" s="112"/>
      <c r="G31" s="113"/>
      <c r="H31" s="117">
        <f t="shared" si="0"/>
        <v>0</v>
      </c>
      <c r="I31" s="113"/>
      <c r="J31" s="113"/>
      <c r="K31" s="118">
        <f t="shared" si="1"/>
        <v>0</v>
      </c>
      <c r="L31" s="119">
        <f t="shared" si="2"/>
        <v>0</v>
      </c>
      <c r="M31" s="117">
        <f t="shared" si="3"/>
        <v>0</v>
      </c>
      <c r="N31" s="117">
        <f t="shared" si="4"/>
        <v>0</v>
      </c>
      <c r="O31" s="44">
        <f t="shared" si="5"/>
        <v>0</v>
      </c>
      <c r="P31" s="45">
        <f t="shared" si="6"/>
        <v>0</v>
      </c>
    </row>
    <row r="32" spans="1:16" x14ac:dyDescent="0.2">
      <c r="A32" s="115">
        <v>9</v>
      </c>
      <c r="B32" s="116" t="s">
        <v>66</v>
      </c>
      <c r="C32" s="105" t="s">
        <v>171</v>
      </c>
      <c r="D32" s="106" t="s">
        <v>75</v>
      </c>
      <c r="E32" s="107">
        <v>89.2</v>
      </c>
      <c r="F32" s="112"/>
      <c r="G32" s="113"/>
      <c r="H32" s="117">
        <f t="shared" si="0"/>
        <v>0</v>
      </c>
      <c r="I32" s="113"/>
      <c r="J32" s="113"/>
      <c r="K32" s="118">
        <f t="shared" si="1"/>
        <v>0</v>
      </c>
      <c r="L32" s="119">
        <f t="shared" si="2"/>
        <v>0</v>
      </c>
      <c r="M32" s="117">
        <f t="shared" si="3"/>
        <v>0</v>
      </c>
      <c r="N32" s="117">
        <f t="shared" si="4"/>
        <v>0</v>
      </c>
      <c r="O32" s="44">
        <f t="shared" si="5"/>
        <v>0</v>
      </c>
      <c r="P32" s="45">
        <f t="shared" si="6"/>
        <v>0</v>
      </c>
    </row>
    <row r="33" spans="1:16" x14ac:dyDescent="0.2">
      <c r="A33" s="115"/>
      <c r="B33" s="116"/>
      <c r="C33" s="105" t="s">
        <v>172</v>
      </c>
      <c r="D33" s="106" t="s">
        <v>146</v>
      </c>
      <c r="E33" s="107">
        <v>8.92</v>
      </c>
      <c r="F33" s="112"/>
      <c r="G33" s="113"/>
      <c r="H33" s="117">
        <f t="shared" si="0"/>
        <v>0</v>
      </c>
      <c r="I33" s="113"/>
      <c r="J33" s="113"/>
      <c r="K33" s="118">
        <f t="shared" si="1"/>
        <v>0</v>
      </c>
      <c r="L33" s="119">
        <f t="shared" si="2"/>
        <v>0</v>
      </c>
      <c r="M33" s="117">
        <f t="shared" si="3"/>
        <v>0</v>
      </c>
      <c r="N33" s="117">
        <f t="shared" si="4"/>
        <v>0</v>
      </c>
      <c r="O33" s="44">
        <f t="shared" si="5"/>
        <v>0</v>
      </c>
      <c r="P33" s="45">
        <f t="shared" si="6"/>
        <v>0</v>
      </c>
    </row>
    <row r="34" spans="1:16" x14ac:dyDescent="0.2">
      <c r="A34" s="115"/>
      <c r="B34" s="116"/>
      <c r="C34" s="105" t="s">
        <v>173</v>
      </c>
      <c r="D34" s="106" t="s">
        <v>146</v>
      </c>
      <c r="E34" s="107">
        <v>13.38</v>
      </c>
      <c r="F34" s="112"/>
      <c r="G34" s="113"/>
      <c r="H34" s="117">
        <f t="shared" si="0"/>
        <v>0</v>
      </c>
      <c r="I34" s="113"/>
      <c r="J34" s="113"/>
      <c r="K34" s="118">
        <f t="shared" si="1"/>
        <v>0</v>
      </c>
      <c r="L34" s="119">
        <f t="shared" si="2"/>
        <v>0</v>
      </c>
      <c r="M34" s="117">
        <f t="shared" si="3"/>
        <v>0</v>
      </c>
      <c r="N34" s="117">
        <f t="shared" si="4"/>
        <v>0</v>
      </c>
      <c r="O34" s="44">
        <f t="shared" si="5"/>
        <v>0</v>
      </c>
      <c r="P34" s="45">
        <f t="shared" si="6"/>
        <v>0</v>
      </c>
    </row>
    <row r="35" spans="1:16" x14ac:dyDescent="0.2">
      <c r="A35" s="115"/>
      <c r="B35" s="116"/>
      <c r="C35" s="105" t="s">
        <v>174</v>
      </c>
      <c r="D35" s="106" t="s">
        <v>75</v>
      </c>
      <c r="E35" s="107">
        <v>93.660000000000011</v>
      </c>
      <c r="F35" s="112"/>
      <c r="G35" s="113"/>
      <c r="H35" s="117">
        <f t="shared" si="0"/>
        <v>0</v>
      </c>
      <c r="I35" s="113"/>
      <c r="J35" s="113"/>
      <c r="K35" s="118">
        <f t="shared" si="1"/>
        <v>0</v>
      </c>
      <c r="L35" s="119">
        <f t="shared" si="2"/>
        <v>0</v>
      </c>
      <c r="M35" s="117">
        <f t="shared" si="3"/>
        <v>0</v>
      </c>
      <c r="N35" s="117">
        <f t="shared" si="4"/>
        <v>0</v>
      </c>
      <c r="O35" s="44">
        <f t="shared" si="5"/>
        <v>0</v>
      </c>
      <c r="P35" s="45">
        <f t="shared" si="6"/>
        <v>0</v>
      </c>
    </row>
    <row r="36" spans="1:16" x14ac:dyDescent="0.2">
      <c r="A36" s="115">
        <v>10</v>
      </c>
      <c r="B36" s="116" t="s">
        <v>66</v>
      </c>
      <c r="C36" s="105" t="s">
        <v>175</v>
      </c>
      <c r="D36" s="106" t="s">
        <v>68</v>
      </c>
      <c r="E36" s="107">
        <v>88.5</v>
      </c>
      <c r="F36" s="112"/>
      <c r="G36" s="113"/>
      <c r="H36" s="117">
        <f t="shared" si="0"/>
        <v>0</v>
      </c>
      <c r="I36" s="113"/>
      <c r="J36" s="113"/>
      <c r="K36" s="118">
        <f t="shared" si="1"/>
        <v>0</v>
      </c>
      <c r="L36" s="119">
        <f t="shared" si="2"/>
        <v>0</v>
      </c>
      <c r="M36" s="117">
        <f t="shared" si="3"/>
        <v>0</v>
      </c>
      <c r="N36" s="117">
        <f t="shared" si="4"/>
        <v>0</v>
      </c>
      <c r="O36" s="44">
        <f t="shared" si="5"/>
        <v>0</v>
      </c>
      <c r="P36" s="45">
        <f t="shared" si="6"/>
        <v>0</v>
      </c>
    </row>
    <row r="37" spans="1:16" x14ac:dyDescent="0.2">
      <c r="A37" s="115"/>
      <c r="B37" s="116"/>
      <c r="C37" s="105" t="s">
        <v>176</v>
      </c>
      <c r="D37" s="106" t="s">
        <v>71</v>
      </c>
      <c r="E37" s="107">
        <v>98</v>
      </c>
      <c r="F37" s="112"/>
      <c r="G37" s="113"/>
      <c r="H37" s="117">
        <f t="shared" si="0"/>
        <v>0</v>
      </c>
      <c r="I37" s="113"/>
      <c r="J37" s="113"/>
      <c r="K37" s="118">
        <f t="shared" si="1"/>
        <v>0</v>
      </c>
      <c r="L37" s="119">
        <f t="shared" si="2"/>
        <v>0</v>
      </c>
      <c r="M37" s="117">
        <f t="shared" si="3"/>
        <v>0</v>
      </c>
      <c r="N37" s="117">
        <f t="shared" si="4"/>
        <v>0</v>
      </c>
      <c r="O37" s="44">
        <f t="shared" si="5"/>
        <v>0</v>
      </c>
      <c r="P37" s="45">
        <f t="shared" si="6"/>
        <v>0</v>
      </c>
    </row>
    <row r="38" spans="1:16" x14ac:dyDescent="0.2">
      <c r="A38" s="115"/>
      <c r="B38" s="116"/>
      <c r="C38" s="105" t="s">
        <v>177</v>
      </c>
      <c r="D38" s="106" t="s">
        <v>146</v>
      </c>
      <c r="E38" s="107">
        <v>4.4249999999999998</v>
      </c>
      <c r="F38" s="112"/>
      <c r="G38" s="113"/>
      <c r="H38" s="117">
        <f t="shared" si="0"/>
        <v>0</v>
      </c>
      <c r="I38" s="113"/>
      <c r="J38" s="113"/>
      <c r="K38" s="118">
        <f t="shared" si="1"/>
        <v>0</v>
      </c>
      <c r="L38" s="119">
        <f t="shared" si="2"/>
        <v>0</v>
      </c>
      <c r="M38" s="117">
        <f t="shared" si="3"/>
        <v>0</v>
      </c>
      <c r="N38" s="117">
        <f t="shared" si="4"/>
        <v>0</v>
      </c>
      <c r="O38" s="44">
        <f t="shared" si="5"/>
        <v>0</v>
      </c>
      <c r="P38" s="45">
        <f t="shared" si="6"/>
        <v>0</v>
      </c>
    </row>
    <row r="39" spans="1:16" x14ac:dyDescent="0.2">
      <c r="A39" s="115" t="s">
        <v>69</v>
      </c>
      <c r="B39" s="116"/>
      <c r="C39" s="105" t="s">
        <v>178</v>
      </c>
      <c r="D39" s="106"/>
      <c r="E39" s="107"/>
      <c r="F39" s="112"/>
      <c r="G39" s="113"/>
      <c r="H39" s="117">
        <f t="shared" si="0"/>
        <v>0</v>
      </c>
      <c r="I39" s="113"/>
      <c r="J39" s="113"/>
      <c r="K39" s="118">
        <f t="shared" si="1"/>
        <v>0</v>
      </c>
      <c r="L39" s="119">
        <f t="shared" si="2"/>
        <v>0</v>
      </c>
      <c r="M39" s="117">
        <f t="shared" si="3"/>
        <v>0</v>
      </c>
      <c r="N39" s="117">
        <f t="shared" si="4"/>
        <v>0</v>
      </c>
      <c r="O39" s="44">
        <f t="shared" si="5"/>
        <v>0</v>
      </c>
      <c r="P39" s="45">
        <f t="shared" si="6"/>
        <v>0</v>
      </c>
    </row>
    <row r="40" spans="1:16" x14ac:dyDescent="0.2">
      <c r="A40" s="115">
        <v>11</v>
      </c>
      <c r="B40" s="116" t="s">
        <v>66</v>
      </c>
      <c r="C40" s="105" t="s">
        <v>179</v>
      </c>
      <c r="D40" s="106" t="s">
        <v>75</v>
      </c>
      <c r="E40" s="107">
        <v>4</v>
      </c>
      <c r="F40" s="112"/>
      <c r="G40" s="113"/>
      <c r="H40" s="117">
        <f t="shared" si="0"/>
        <v>0</v>
      </c>
      <c r="I40" s="113"/>
      <c r="J40" s="113"/>
      <c r="K40" s="118">
        <f t="shared" si="1"/>
        <v>0</v>
      </c>
      <c r="L40" s="119">
        <f t="shared" si="2"/>
        <v>0</v>
      </c>
      <c r="M40" s="117">
        <f t="shared" si="3"/>
        <v>0</v>
      </c>
      <c r="N40" s="117">
        <f t="shared" si="4"/>
        <v>0</v>
      </c>
      <c r="O40" s="44">
        <f t="shared" si="5"/>
        <v>0</v>
      </c>
      <c r="P40" s="45">
        <f t="shared" si="6"/>
        <v>0</v>
      </c>
    </row>
    <row r="41" spans="1:16" x14ac:dyDescent="0.2">
      <c r="A41" s="115">
        <v>12</v>
      </c>
      <c r="B41" s="116" t="s">
        <v>66</v>
      </c>
      <c r="C41" s="105" t="s">
        <v>180</v>
      </c>
      <c r="D41" s="106" t="s">
        <v>75</v>
      </c>
      <c r="E41" s="107">
        <v>4</v>
      </c>
      <c r="F41" s="112"/>
      <c r="G41" s="113"/>
      <c r="H41" s="117">
        <f t="shared" si="0"/>
        <v>0</v>
      </c>
      <c r="I41" s="113"/>
      <c r="J41" s="113"/>
      <c r="K41" s="118">
        <f t="shared" si="1"/>
        <v>0</v>
      </c>
      <c r="L41" s="119">
        <f t="shared" si="2"/>
        <v>0</v>
      </c>
      <c r="M41" s="117">
        <f t="shared" si="3"/>
        <v>0</v>
      </c>
      <c r="N41" s="117">
        <f t="shared" si="4"/>
        <v>0</v>
      </c>
      <c r="O41" s="44">
        <f t="shared" si="5"/>
        <v>0</v>
      </c>
      <c r="P41" s="45">
        <f t="shared" si="6"/>
        <v>0</v>
      </c>
    </row>
    <row r="42" spans="1:16" x14ac:dyDescent="0.2">
      <c r="A42" s="115" t="s">
        <v>69</v>
      </c>
      <c r="B42" s="116"/>
      <c r="C42" s="105" t="s">
        <v>181</v>
      </c>
      <c r="D42" s="106" t="s">
        <v>146</v>
      </c>
      <c r="E42" s="107">
        <v>0.12</v>
      </c>
      <c r="F42" s="112"/>
      <c r="G42" s="113"/>
      <c r="H42" s="117">
        <f t="shared" si="0"/>
        <v>0</v>
      </c>
      <c r="I42" s="113"/>
      <c r="J42" s="113"/>
      <c r="K42" s="118">
        <f t="shared" si="1"/>
        <v>0</v>
      </c>
      <c r="L42" s="119">
        <f t="shared" si="2"/>
        <v>0</v>
      </c>
      <c r="M42" s="117">
        <f t="shared" si="3"/>
        <v>0</v>
      </c>
      <c r="N42" s="117">
        <f t="shared" si="4"/>
        <v>0</v>
      </c>
      <c r="O42" s="44">
        <f t="shared" si="5"/>
        <v>0</v>
      </c>
      <c r="P42" s="45">
        <f t="shared" si="6"/>
        <v>0</v>
      </c>
    </row>
    <row r="43" spans="1:16" ht="33.75" x14ac:dyDescent="0.2">
      <c r="A43" s="115">
        <v>13</v>
      </c>
      <c r="B43" s="116" t="s">
        <v>66</v>
      </c>
      <c r="C43" s="105" t="s">
        <v>562</v>
      </c>
      <c r="D43" s="106" t="s">
        <v>75</v>
      </c>
      <c r="E43" s="107">
        <v>73.565250000000006</v>
      </c>
      <c r="F43" s="112"/>
      <c r="G43" s="113"/>
      <c r="H43" s="117">
        <f t="shared" si="0"/>
        <v>0</v>
      </c>
      <c r="I43" s="113"/>
      <c r="J43" s="113"/>
      <c r="K43" s="118">
        <f t="shared" si="1"/>
        <v>0</v>
      </c>
      <c r="L43" s="119">
        <f t="shared" si="2"/>
        <v>0</v>
      </c>
      <c r="M43" s="117">
        <f t="shared" si="3"/>
        <v>0</v>
      </c>
      <c r="N43" s="117">
        <f t="shared" si="4"/>
        <v>0</v>
      </c>
      <c r="O43" s="44">
        <f t="shared" si="5"/>
        <v>0</v>
      </c>
      <c r="P43" s="45">
        <f t="shared" si="6"/>
        <v>0</v>
      </c>
    </row>
    <row r="44" spans="1:16" ht="22.5" x14ac:dyDescent="0.2">
      <c r="A44" s="115">
        <v>14</v>
      </c>
      <c r="B44" s="116" t="s">
        <v>66</v>
      </c>
      <c r="C44" s="105" t="s">
        <v>182</v>
      </c>
      <c r="D44" s="106" t="s">
        <v>183</v>
      </c>
      <c r="E44" s="107">
        <v>23</v>
      </c>
      <c r="F44" s="112"/>
      <c r="G44" s="113"/>
      <c r="H44" s="117">
        <f t="shared" si="0"/>
        <v>0</v>
      </c>
      <c r="I44" s="113"/>
      <c r="J44" s="113"/>
      <c r="K44" s="118">
        <f t="shared" si="1"/>
        <v>0</v>
      </c>
      <c r="L44" s="119">
        <f t="shared" si="2"/>
        <v>0</v>
      </c>
      <c r="M44" s="117">
        <f t="shared" si="3"/>
        <v>0</v>
      </c>
      <c r="N44" s="117">
        <f t="shared" si="4"/>
        <v>0</v>
      </c>
      <c r="O44" s="44">
        <f t="shared" si="5"/>
        <v>0</v>
      </c>
      <c r="P44" s="45">
        <f t="shared" si="6"/>
        <v>0</v>
      </c>
    </row>
    <row r="45" spans="1:16" x14ac:dyDescent="0.2">
      <c r="A45" s="115">
        <v>15</v>
      </c>
      <c r="B45" s="116" t="s">
        <v>66</v>
      </c>
      <c r="C45" s="105" t="s">
        <v>184</v>
      </c>
      <c r="D45" s="106" t="s">
        <v>68</v>
      </c>
      <c r="E45" s="107">
        <v>6.8999999999999995</v>
      </c>
      <c r="F45" s="112"/>
      <c r="G45" s="113"/>
      <c r="H45" s="117">
        <f t="shared" si="0"/>
        <v>0</v>
      </c>
      <c r="I45" s="113"/>
      <c r="J45" s="113"/>
      <c r="K45" s="118">
        <f t="shared" si="1"/>
        <v>0</v>
      </c>
      <c r="L45" s="119">
        <f t="shared" si="2"/>
        <v>0</v>
      </c>
      <c r="M45" s="117">
        <f t="shared" si="3"/>
        <v>0</v>
      </c>
      <c r="N45" s="117">
        <f t="shared" si="4"/>
        <v>0</v>
      </c>
      <c r="O45" s="44">
        <f t="shared" si="5"/>
        <v>0</v>
      </c>
      <c r="P45" s="45">
        <f t="shared" si="6"/>
        <v>0</v>
      </c>
    </row>
    <row r="46" spans="1:16" x14ac:dyDescent="0.2">
      <c r="A46" s="115">
        <v>16</v>
      </c>
      <c r="B46" s="116" t="s">
        <v>66</v>
      </c>
      <c r="C46" s="105" t="s">
        <v>185</v>
      </c>
      <c r="D46" s="106" t="s">
        <v>146</v>
      </c>
      <c r="E46" s="107">
        <v>11.5</v>
      </c>
      <c r="F46" s="112"/>
      <c r="G46" s="113"/>
      <c r="H46" s="117">
        <f t="shared" si="0"/>
        <v>0</v>
      </c>
      <c r="I46" s="113"/>
      <c r="J46" s="113"/>
      <c r="K46" s="118">
        <f t="shared" si="1"/>
        <v>0</v>
      </c>
      <c r="L46" s="119">
        <f t="shared" si="2"/>
        <v>0</v>
      </c>
      <c r="M46" s="117">
        <f t="shared" si="3"/>
        <v>0</v>
      </c>
      <c r="N46" s="117">
        <f t="shared" si="4"/>
        <v>0</v>
      </c>
      <c r="O46" s="44">
        <f t="shared" si="5"/>
        <v>0</v>
      </c>
      <c r="P46" s="45">
        <f t="shared" si="6"/>
        <v>0</v>
      </c>
    </row>
    <row r="47" spans="1:16" ht="12" thickBot="1" x14ac:dyDescent="0.25">
      <c r="A47" s="115" t="s">
        <v>69</v>
      </c>
      <c r="B47" s="116"/>
      <c r="C47" s="105" t="s">
        <v>186</v>
      </c>
      <c r="D47" s="106" t="s">
        <v>146</v>
      </c>
      <c r="E47" s="107">
        <v>12.65</v>
      </c>
      <c r="F47" s="112"/>
      <c r="G47" s="113"/>
      <c r="H47" s="117">
        <f t="shared" si="0"/>
        <v>0</v>
      </c>
      <c r="I47" s="113"/>
      <c r="J47" s="113"/>
      <c r="K47" s="118">
        <f t="shared" si="1"/>
        <v>0</v>
      </c>
      <c r="L47" s="119">
        <f t="shared" si="2"/>
        <v>0</v>
      </c>
      <c r="M47" s="117">
        <f t="shared" si="3"/>
        <v>0</v>
      </c>
      <c r="N47" s="117">
        <f t="shared" si="4"/>
        <v>0</v>
      </c>
      <c r="O47" s="44">
        <f t="shared" si="5"/>
        <v>0</v>
      </c>
      <c r="P47" s="45">
        <f t="shared" si="6"/>
        <v>0</v>
      </c>
    </row>
    <row r="48" spans="1:16" ht="12" thickBot="1" x14ac:dyDescent="0.25">
      <c r="A48" s="215" t="str">
        <f>'1a'!A70:K70</f>
        <v xml:space="preserve">Tiešās izmaksas kopā, t. sk. darba devēja sociālais nodoklis 23,59% </v>
      </c>
      <c r="B48" s="213"/>
      <c r="C48" s="213"/>
      <c r="D48" s="213"/>
      <c r="E48" s="213"/>
      <c r="F48" s="213"/>
      <c r="G48" s="213"/>
      <c r="H48" s="213"/>
      <c r="I48" s="213"/>
      <c r="J48" s="213"/>
      <c r="K48" s="214"/>
      <c r="L48" s="125">
        <f>SUM(L14:L47)</f>
        <v>0</v>
      </c>
      <c r="M48" s="132">
        <f>SUM(M14:M47)</f>
        <v>0</v>
      </c>
      <c r="N48" s="132">
        <f>SUM(N14:N47)</f>
        <v>0</v>
      </c>
      <c r="O48" s="67">
        <f>SUM(O14:O47)</f>
        <v>0</v>
      </c>
      <c r="P48" s="68">
        <f>SUM(P14:P47)</f>
        <v>0</v>
      </c>
    </row>
    <row r="49" spans="1:16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x14ac:dyDescent="0.2">
      <c r="A51" s="1" t="s">
        <v>14</v>
      </c>
      <c r="B51" s="15"/>
      <c r="C51" s="210">
        <f>'Kops a'!C32:H32</f>
        <v>0</v>
      </c>
      <c r="D51" s="210"/>
      <c r="E51" s="210"/>
      <c r="F51" s="210"/>
      <c r="G51" s="210"/>
      <c r="H51" s="210"/>
      <c r="I51" s="15"/>
      <c r="J51" s="15"/>
      <c r="K51" s="15"/>
      <c r="L51" s="15"/>
      <c r="M51" s="15"/>
      <c r="N51" s="15"/>
      <c r="O51" s="15"/>
      <c r="P51" s="15"/>
    </row>
    <row r="52" spans="1:16" x14ac:dyDescent="0.2">
      <c r="A52" s="15"/>
      <c r="B52" s="15"/>
      <c r="C52" s="147" t="s">
        <v>15</v>
      </c>
      <c r="D52" s="147"/>
      <c r="E52" s="147"/>
      <c r="F52" s="147"/>
      <c r="G52" s="147"/>
      <c r="H52" s="147"/>
      <c r="I52" s="15"/>
      <c r="J52" s="15"/>
      <c r="K52" s="15"/>
      <c r="L52" s="15"/>
      <c r="M52" s="15"/>
      <c r="N52" s="15"/>
      <c r="O52" s="15"/>
      <c r="P52" s="15"/>
    </row>
    <row r="53" spans="1:16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</row>
    <row r="54" spans="1:16" x14ac:dyDescent="0.2">
      <c r="A54" s="81" t="str">
        <f>'Kops a'!A35</f>
        <v xml:space="preserve">Tāme sastādīta 2021. gada </v>
      </c>
      <c r="B54" s="82"/>
      <c r="C54" s="82"/>
      <c r="D54" s="82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x14ac:dyDescent="0.2">
      <c r="A56" s="1" t="s">
        <v>37</v>
      </c>
      <c r="B56" s="15"/>
      <c r="C56" s="210">
        <f>'Kops a'!C37:H37</f>
        <v>0</v>
      </c>
      <c r="D56" s="210"/>
      <c r="E56" s="210"/>
      <c r="F56" s="210"/>
      <c r="G56" s="210"/>
      <c r="H56" s="210"/>
      <c r="I56" s="15"/>
      <c r="J56" s="15"/>
      <c r="K56" s="15"/>
      <c r="L56" s="15"/>
      <c r="M56" s="15"/>
      <c r="N56" s="15"/>
      <c r="O56" s="15"/>
      <c r="P56" s="15"/>
    </row>
    <row r="57" spans="1:16" x14ac:dyDescent="0.2">
      <c r="A57" s="15"/>
      <c r="B57" s="15"/>
      <c r="C57" s="147" t="s">
        <v>15</v>
      </c>
      <c r="D57" s="147"/>
      <c r="E57" s="147"/>
      <c r="F57" s="147"/>
      <c r="G57" s="147"/>
      <c r="H57" s="147"/>
      <c r="I57" s="15"/>
      <c r="J57" s="15"/>
      <c r="K57" s="15"/>
      <c r="L57" s="15"/>
      <c r="M57" s="15"/>
      <c r="N57" s="15"/>
      <c r="O57" s="15"/>
      <c r="P57" s="15"/>
    </row>
    <row r="58" spans="1:16" x14ac:dyDescent="0.2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</row>
    <row r="59" spans="1:16" x14ac:dyDescent="0.2">
      <c r="A59" s="81" t="s">
        <v>54</v>
      </c>
      <c r="B59" s="82"/>
      <c r="C59" s="86">
        <f>'Kops a'!C40</f>
        <v>0</v>
      </c>
      <c r="D59" s="47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ht="13.5" x14ac:dyDescent="0.2">
      <c r="A61" s="96" t="s">
        <v>62</v>
      </c>
    </row>
    <row r="62" spans="1:16" ht="12" x14ac:dyDescent="0.2">
      <c r="A62" s="95" t="s">
        <v>63</v>
      </c>
    </row>
    <row r="63" spans="1:16" ht="12" x14ac:dyDescent="0.2">
      <c r="A63" s="95" t="s">
        <v>64</v>
      </c>
    </row>
  </sheetData>
  <mergeCells count="22">
    <mergeCell ref="C57:H57"/>
    <mergeCell ref="C4:I4"/>
    <mergeCell ref="F12:K12"/>
    <mergeCell ref="A9:F9"/>
    <mergeCell ref="J9:M9"/>
    <mergeCell ref="D8:L8"/>
    <mergeCell ref="A48:K48"/>
    <mergeCell ref="C51:H51"/>
    <mergeCell ref="C52:H52"/>
    <mergeCell ref="C56:H56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47 I15:J47 D15:G47">
    <cfRule type="cellIs" dxfId="121" priority="26" operator="equal">
      <formula>0</formula>
    </cfRule>
  </conditionalFormatting>
  <conditionalFormatting sqref="N9:O9">
    <cfRule type="cellIs" dxfId="120" priority="25" operator="equal">
      <formula>0</formula>
    </cfRule>
  </conditionalFormatting>
  <conditionalFormatting sqref="A9:F9">
    <cfRule type="containsText" dxfId="119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18" priority="22" operator="equal">
      <formula>0</formula>
    </cfRule>
  </conditionalFormatting>
  <conditionalFormatting sqref="O10">
    <cfRule type="cellIs" dxfId="117" priority="21" operator="equal">
      <formula>"20__. gada __. _________"</formula>
    </cfRule>
  </conditionalFormatting>
  <conditionalFormatting sqref="A48:K48">
    <cfRule type="containsText" dxfId="116" priority="20" operator="containsText" text="Tiešās izmaksas kopā, t. sk. darba devēja sociālais nodoklis __.__% ">
      <formula>NOT(ISERROR(SEARCH("Tiešās izmaksas kopā, t. sk. darba devēja sociālais nodoklis __.__% ",A48)))</formula>
    </cfRule>
  </conditionalFormatting>
  <conditionalFormatting sqref="H14:H47 K14:P47 L48:P48">
    <cfRule type="cellIs" dxfId="115" priority="15" operator="equal">
      <formula>0</formula>
    </cfRule>
  </conditionalFormatting>
  <conditionalFormatting sqref="C4:I4">
    <cfRule type="cellIs" dxfId="114" priority="14" operator="equal">
      <formula>0</formula>
    </cfRule>
  </conditionalFormatting>
  <conditionalFormatting sqref="C15:C47">
    <cfRule type="cellIs" dxfId="113" priority="13" operator="equal">
      <formula>0</formula>
    </cfRule>
  </conditionalFormatting>
  <conditionalFormatting sqref="D5:L8">
    <cfRule type="cellIs" dxfId="112" priority="11" operator="equal">
      <formula>0</formula>
    </cfRule>
  </conditionalFormatting>
  <conditionalFormatting sqref="A14:B14 D14:G14">
    <cfRule type="cellIs" dxfId="111" priority="10" operator="equal">
      <formula>0</formula>
    </cfRule>
  </conditionalFormatting>
  <conditionalFormatting sqref="C14">
    <cfRule type="cellIs" dxfId="110" priority="9" operator="equal">
      <formula>0</formula>
    </cfRule>
  </conditionalFormatting>
  <conditionalFormatting sqref="I14:J14">
    <cfRule type="cellIs" dxfId="109" priority="8" operator="equal">
      <formula>0</formula>
    </cfRule>
  </conditionalFormatting>
  <conditionalFormatting sqref="P10">
    <cfRule type="cellIs" dxfId="108" priority="7" operator="equal">
      <formula>"20__. gada __. _________"</formula>
    </cfRule>
  </conditionalFormatting>
  <conditionalFormatting sqref="C56:H56">
    <cfRule type="cellIs" dxfId="107" priority="4" operator="equal">
      <formula>0</formula>
    </cfRule>
  </conditionalFormatting>
  <conditionalFormatting sqref="C51:H51">
    <cfRule type="cellIs" dxfId="106" priority="3" operator="equal">
      <formula>0</formula>
    </cfRule>
  </conditionalFormatting>
  <conditionalFormatting sqref="C56:H56 C59 C51:H51">
    <cfRule type="cellIs" dxfId="105" priority="2" operator="equal">
      <formula>0</formula>
    </cfRule>
  </conditionalFormatting>
  <conditionalFormatting sqref="D1">
    <cfRule type="cellIs" dxfId="10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31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422C369-7259-49E7-A89B-9D562DEE2E41}">
            <xm:f>NOT(ISERROR(SEARCH("Tāme sastādīta ____. gada ___. ______________",A54)))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A54</xm:sqref>
        </x14:conditionalFormatting>
        <x14:conditionalFormatting xmlns:xm="http://schemas.microsoft.com/office/excel/2006/main">
          <x14:cfRule type="containsText" priority="5" operator="containsText" id="{D859E3E6-089F-4F16-889A-98EF63E5F3AC}">
            <xm:f>NOT(ISERROR(SEARCH("Sertifikāta Nr. _________________________________",A59)))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P43"/>
  <sheetViews>
    <sheetView view="pageBreakPreview" zoomScaleNormal="100" zoomScaleSheetLayoutView="100" workbookViewId="0">
      <selection activeCell="C21" sqref="C21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a'!A18</f>
        <v>4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93" t="s">
        <v>187</v>
      </c>
      <c r="D2" s="193"/>
      <c r="E2" s="193"/>
      <c r="F2" s="193"/>
      <c r="G2" s="193"/>
      <c r="H2" s="193"/>
      <c r="I2" s="193"/>
      <c r="J2" s="26"/>
    </row>
    <row r="3" spans="1:16" x14ac:dyDescent="0.2">
      <c r="A3" s="27"/>
      <c r="B3" s="27"/>
      <c r="C3" s="156" t="s">
        <v>17</v>
      </c>
      <c r="D3" s="156"/>
      <c r="E3" s="156"/>
      <c r="F3" s="156"/>
      <c r="G3" s="156"/>
      <c r="H3" s="156"/>
      <c r="I3" s="156"/>
      <c r="J3" s="27"/>
    </row>
    <row r="4" spans="1:16" x14ac:dyDescent="0.2">
      <c r="A4" s="27"/>
      <c r="B4" s="27"/>
      <c r="C4" s="194" t="s">
        <v>52</v>
      </c>
      <c r="D4" s="194"/>
      <c r="E4" s="194"/>
      <c r="F4" s="194"/>
      <c r="G4" s="194"/>
      <c r="H4" s="194"/>
      <c r="I4" s="194"/>
      <c r="J4" s="27"/>
    </row>
    <row r="5" spans="1:16" x14ac:dyDescent="0.2">
      <c r="A5" s="20"/>
      <c r="B5" s="20"/>
      <c r="C5" s="24" t="s">
        <v>5</v>
      </c>
      <c r="D5" s="207" t="str">
        <f>'Kops a'!D6</f>
        <v>Dzīvojamas ēkas fasādes vienkāršota atjaunošana</v>
      </c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207" t="str">
        <f>'Kops a'!D7</f>
        <v>Daudzdzīvokļu dzīvojamā ēka</v>
      </c>
      <c r="E6" s="207"/>
      <c r="F6" s="207"/>
      <c r="G6" s="207"/>
      <c r="H6" s="207"/>
      <c r="I6" s="207"/>
      <c r="J6" s="207"/>
      <c r="K6" s="207"/>
      <c r="L6" s="207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207" t="str">
        <f>'Kops a'!D8</f>
        <v>Mirdzas Ķempes iela 22, Liepāja</v>
      </c>
      <c r="E7" s="207"/>
      <c r="F7" s="207"/>
      <c r="G7" s="207"/>
      <c r="H7" s="207"/>
      <c r="I7" s="207"/>
      <c r="J7" s="207"/>
      <c r="K7" s="207"/>
      <c r="L7" s="207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207" t="str">
        <f>'Kops a'!D9</f>
        <v>WOOS-21-2</v>
      </c>
      <c r="E8" s="207"/>
      <c r="F8" s="207"/>
      <c r="G8" s="207"/>
      <c r="H8" s="207"/>
      <c r="I8" s="207"/>
      <c r="J8" s="207"/>
      <c r="K8" s="207"/>
      <c r="L8" s="207"/>
      <c r="M8" s="15"/>
      <c r="N8" s="15"/>
      <c r="O8" s="15"/>
      <c r="P8" s="15"/>
    </row>
    <row r="9" spans="1:16" ht="11.25" customHeight="1" x14ac:dyDescent="0.2">
      <c r="A9" s="195" t="s">
        <v>559</v>
      </c>
      <c r="B9" s="195"/>
      <c r="C9" s="195"/>
      <c r="D9" s="195"/>
      <c r="E9" s="195"/>
      <c r="F9" s="195"/>
      <c r="G9" s="28"/>
      <c r="H9" s="28"/>
      <c r="I9" s="28"/>
      <c r="J9" s="199" t="s">
        <v>39</v>
      </c>
      <c r="K9" s="199"/>
      <c r="L9" s="199"/>
      <c r="M9" s="199"/>
      <c r="N9" s="206">
        <f>P28</f>
        <v>0</v>
      </c>
      <c r="O9" s="206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A34</f>
        <v xml:space="preserve">Tāme sastādīta 2021.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69" t="s">
        <v>23</v>
      </c>
      <c r="B12" s="201" t="s">
        <v>40</v>
      </c>
      <c r="C12" s="197" t="s">
        <v>41</v>
      </c>
      <c r="D12" s="204" t="s">
        <v>42</v>
      </c>
      <c r="E12" s="208" t="s">
        <v>43</v>
      </c>
      <c r="F12" s="196" t="s">
        <v>44</v>
      </c>
      <c r="G12" s="197"/>
      <c r="H12" s="197"/>
      <c r="I12" s="197"/>
      <c r="J12" s="197"/>
      <c r="K12" s="198"/>
      <c r="L12" s="196" t="s">
        <v>45</v>
      </c>
      <c r="M12" s="197"/>
      <c r="N12" s="197"/>
      <c r="O12" s="197"/>
      <c r="P12" s="198"/>
    </row>
    <row r="13" spans="1:16" ht="126.75" customHeight="1" thickBot="1" x14ac:dyDescent="0.25">
      <c r="A13" s="200"/>
      <c r="B13" s="202"/>
      <c r="C13" s="203"/>
      <c r="D13" s="205"/>
      <c r="E13" s="209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ht="22.5" x14ac:dyDescent="0.2">
      <c r="A14" s="108">
        <v>1</v>
      </c>
      <c r="B14" s="109" t="s">
        <v>66</v>
      </c>
      <c r="C14" s="110" t="s">
        <v>188</v>
      </c>
      <c r="D14" s="111" t="s">
        <v>146</v>
      </c>
      <c r="E14" s="107">
        <v>0.16199999999999998</v>
      </c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113">
        <f>ROUND(H14*E14,2)</f>
        <v>0</v>
      </c>
      <c r="N14" s="113">
        <f>ROUND(I14*E14,2)</f>
        <v>0</v>
      </c>
      <c r="O14" s="113">
        <f>ROUND(J14*E14,2)</f>
        <v>0</v>
      </c>
      <c r="P14" s="114">
        <f>SUM(M14:O14)</f>
        <v>0</v>
      </c>
    </row>
    <row r="15" spans="1:16" ht="22.5" x14ac:dyDescent="0.2">
      <c r="A15" s="115">
        <v>2</v>
      </c>
      <c r="B15" s="116" t="s">
        <v>66</v>
      </c>
      <c r="C15" s="105" t="s">
        <v>189</v>
      </c>
      <c r="D15" s="106" t="s">
        <v>190</v>
      </c>
      <c r="E15" s="107">
        <v>34</v>
      </c>
      <c r="F15" s="112"/>
      <c r="G15" s="113"/>
      <c r="H15" s="117">
        <f t="shared" ref="H15:H27" si="0">ROUND(F15*G15,2)</f>
        <v>0</v>
      </c>
      <c r="I15" s="113"/>
      <c r="J15" s="113"/>
      <c r="K15" s="118">
        <f t="shared" ref="K15:K27" si="1">SUM(H15:J15)</f>
        <v>0</v>
      </c>
      <c r="L15" s="119">
        <f t="shared" ref="L15:L27" si="2">ROUND(E15*F15,2)</f>
        <v>0</v>
      </c>
      <c r="M15" s="117">
        <f t="shared" ref="M15:M27" si="3">ROUND(H15*E15,2)</f>
        <v>0</v>
      </c>
      <c r="N15" s="117">
        <f t="shared" ref="N15:N27" si="4">ROUND(I15*E15,2)</f>
        <v>0</v>
      </c>
      <c r="O15" s="117">
        <f t="shared" ref="O15:O27" si="5">ROUND(J15*E15,2)</f>
        <v>0</v>
      </c>
      <c r="P15" s="118">
        <f t="shared" ref="P15:P27" si="6">SUM(M15:O15)</f>
        <v>0</v>
      </c>
    </row>
    <row r="16" spans="1:16" ht="22.5" x14ac:dyDescent="0.2">
      <c r="A16" s="115">
        <v>3</v>
      </c>
      <c r="B16" s="116" t="s">
        <v>66</v>
      </c>
      <c r="C16" s="105" t="s">
        <v>191</v>
      </c>
      <c r="D16" s="106" t="s">
        <v>146</v>
      </c>
      <c r="E16" s="107">
        <v>1.68804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117">
        <f t="shared" si="3"/>
        <v>0</v>
      </c>
      <c r="N16" s="117">
        <f t="shared" si="4"/>
        <v>0</v>
      </c>
      <c r="O16" s="117">
        <f t="shared" si="5"/>
        <v>0</v>
      </c>
      <c r="P16" s="118">
        <f t="shared" si="6"/>
        <v>0</v>
      </c>
    </row>
    <row r="17" spans="1:16" ht="22.5" x14ac:dyDescent="0.2">
      <c r="A17" s="115">
        <v>4</v>
      </c>
      <c r="B17" s="116" t="s">
        <v>66</v>
      </c>
      <c r="C17" s="105" t="s">
        <v>192</v>
      </c>
      <c r="D17" s="106" t="s">
        <v>75</v>
      </c>
      <c r="E17" s="107">
        <v>740.8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117">
        <f t="shared" si="3"/>
        <v>0</v>
      </c>
      <c r="N17" s="117">
        <f t="shared" si="4"/>
        <v>0</v>
      </c>
      <c r="O17" s="117">
        <f t="shared" si="5"/>
        <v>0</v>
      </c>
      <c r="P17" s="118">
        <f t="shared" si="6"/>
        <v>0</v>
      </c>
    </row>
    <row r="18" spans="1:16" x14ac:dyDescent="0.2">
      <c r="A18" s="115" t="s">
        <v>69</v>
      </c>
      <c r="B18" s="116"/>
      <c r="C18" s="105" t="s">
        <v>84</v>
      </c>
      <c r="D18" s="106" t="s">
        <v>85</v>
      </c>
      <c r="E18" s="107">
        <v>244.464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117">
        <f t="shared" si="3"/>
        <v>0</v>
      </c>
      <c r="N18" s="117">
        <f t="shared" si="4"/>
        <v>0</v>
      </c>
      <c r="O18" s="117">
        <f t="shared" si="5"/>
        <v>0</v>
      </c>
      <c r="P18" s="118">
        <f t="shared" si="6"/>
        <v>0</v>
      </c>
    </row>
    <row r="19" spans="1:16" ht="22.5" x14ac:dyDescent="0.2">
      <c r="A19" s="115">
        <v>5</v>
      </c>
      <c r="B19" s="116" t="s">
        <v>66</v>
      </c>
      <c r="C19" s="105" t="s">
        <v>551</v>
      </c>
      <c r="D19" s="106" t="s">
        <v>75</v>
      </c>
      <c r="E19" s="107">
        <v>740.8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117">
        <f t="shared" si="3"/>
        <v>0</v>
      </c>
      <c r="N19" s="117">
        <f t="shared" si="4"/>
        <v>0</v>
      </c>
      <c r="O19" s="117">
        <f t="shared" si="5"/>
        <v>0</v>
      </c>
      <c r="P19" s="118">
        <f t="shared" si="6"/>
        <v>0</v>
      </c>
    </row>
    <row r="20" spans="1:16" x14ac:dyDescent="0.2">
      <c r="A20" s="115" t="s">
        <v>69</v>
      </c>
      <c r="B20" s="116"/>
      <c r="C20" s="105" t="s">
        <v>193</v>
      </c>
      <c r="D20" s="106" t="s">
        <v>75</v>
      </c>
      <c r="E20" s="107">
        <v>777.84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117">
        <f t="shared" si="3"/>
        <v>0</v>
      </c>
      <c r="N20" s="117">
        <f t="shared" si="4"/>
        <v>0</v>
      </c>
      <c r="O20" s="117">
        <f t="shared" si="5"/>
        <v>0</v>
      </c>
      <c r="P20" s="118">
        <f t="shared" si="6"/>
        <v>0</v>
      </c>
    </row>
    <row r="21" spans="1:16" x14ac:dyDescent="0.2">
      <c r="A21" s="115" t="s">
        <v>69</v>
      </c>
      <c r="B21" s="116"/>
      <c r="C21" s="105" t="s">
        <v>86</v>
      </c>
      <c r="D21" s="106" t="s">
        <v>87</v>
      </c>
      <c r="E21" s="107">
        <v>3704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117">
        <f t="shared" si="3"/>
        <v>0</v>
      </c>
      <c r="N21" s="117">
        <f t="shared" si="4"/>
        <v>0</v>
      </c>
      <c r="O21" s="117">
        <f t="shared" si="5"/>
        <v>0</v>
      </c>
      <c r="P21" s="118">
        <f t="shared" si="6"/>
        <v>0</v>
      </c>
    </row>
    <row r="22" spans="1:16" ht="22.5" x14ac:dyDescent="0.2">
      <c r="A22" s="115">
        <v>6</v>
      </c>
      <c r="B22" s="116" t="s">
        <v>66</v>
      </c>
      <c r="C22" s="105" t="s">
        <v>194</v>
      </c>
      <c r="D22" s="106" t="s">
        <v>100</v>
      </c>
      <c r="E22" s="107">
        <v>30</v>
      </c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117">
        <f t="shared" si="3"/>
        <v>0</v>
      </c>
      <c r="N22" s="117">
        <f t="shared" si="4"/>
        <v>0</v>
      </c>
      <c r="O22" s="117">
        <f t="shared" si="5"/>
        <v>0</v>
      </c>
      <c r="P22" s="118">
        <f t="shared" si="6"/>
        <v>0</v>
      </c>
    </row>
    <row r="23" spans="1:16" x14ac:dyDescent="0.2">
      <c r="A23" s="115">
        <v>7</v>
      </c>
      <c r="B23" s="116" t="s">
        <v>66</v>
      </c>
      <c r="C23" s="105" t="s">
        <v>195</v>
      </c>
      <c r="D23" s="106" t="s">
        <v>68</v>
      </c>
      <c r="E23" s="107">
        <v>203</v>
      </c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117">
        <f t="shared" si="3"/>
        <v>0</v>
      </c>
      <c r="N23" s="117">
        <f t="shared" si="4"/>
        <v>0</v>
      </c>
      <c r="O23" s="117">
        <f t="shared" si="5"/>
        <v>0</v>
      </c>
      <c r="P23" s="118">
        <f t="shared" si="6"/>
        <v>0</v>
      </c>
    </row>
    <row r="24" spans="1:16" x14ac:dyDescent="0.2">
      <c r="A24" s="115"/>
      <c r="B24" s="116"/>
      <c r="C24" s="105" t="s">
        <v>196</v>
      </c>
      <c r="D24" s="106" t="s">
        <v>100</v>
      </c>
      <c r="E24" s="107">
        <v>136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117">
        <f t="shared" si="3"/>
        <v>0</v>
      </c>
      <c r="N24" s="117">
        <f t="shared" si="4"/>
        <v>0</v>
      </c>
      <c r="O24" s="117">
        <f t="shared" si="5"/>
        <v>0</v>
      </c>
      <c r="P24" s="118">
        <f t="shared" si="6"/>
        <v>0</v>
      </c>
    </row>
    <row r="25" spans="1:16" ht="22.5" x14ac:dyDescent="0.2">
      <c r="A25" s="115">
        <v>8</v>
      </c>
      <c r="B25" s="116" t="s">
        <v>66</v>
      </c>
      <c r="C25" s="105" t="s">
        <v>197</v>
      </c>
      <c r="D25" s="106" t="s">
        <v>100</v>
      </c>
      <c r="E25" s="107">
        <v>30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117">
        <f t="shared" si="3"/>
        <v>0</v>
      </c>
      <c r="N25" s="117">
        <f t="shared" si="4"/>
        <v>0</v>
      </c>
      <c r="O25" s="117">
        <f t="shared" si="5"/>
        <v>0</v>
      </c>
      <c r="P25" s="118">
        <f t="shared" si="6"/>
        <v>0</v>
      </c>
    </row>
    <row r="26" spans="1:16" x14ac:dyDescent="0.2">
      <c r="A26" s="115">
        <v>9</v>
      </c>
      <c r="B26" s="116" t="s">
        <v>66</v>
      </c>
      <c r="C26" s="105" t="s">
        <v>145</v>
      </c>
      <c r="D26" s="106" t="s">
        <v>146</v>
      </c>
      <c r="E26" s="107">
        <v>1.8500399999999999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117">
        <f t="shared" si="3"/>
        <v>0</v>
      </c>
      <c r="N26" s="117">
        <f t="shared" si="4"/>
        <v>0</v>
      </c>
      <c r="O26" s="117">
        <f t="shared" si="5"/>
        <v>0</v>
      </c>
      <c r="P26" s="118">
        <f t="shared" si="6"/>
        <v>0</v>
      </c>
    </row>
    <row r="27" spans="1:16" ht="12" thickBot="1" x14ac:dyDescent="0.25">
      <c r="A27" s="115" t="s">
        <v>69</v>
      </c>
      <c r="B27" s="116"/>
      <c r="C27" s="105" t="s">
        <v>198</v>
      </c>
      <c r="D27" s="106" t="s">
        <v>71</v>
      </c>
      <c r="E27" s="107">
        <v>1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117">
        <f t="shared" si="3"/>
        <v>0</v>
      </c>
      <c r="N27" s="117">
        <f t="shared" si="4"/>
        <v>0</v>
      </c>
      <c r="O27" s="117">
        <f t="shared" si="5"/>
        <v>0</v>
      </c>
      <c r="P27" s="118">
        <f t="shared" si="6"/>
        <v>0</v>
      </c>
    </row>
    <row r="28" spans="1:16" ht="12" thickBot="1" x14ac:dyDescent="0.25">
      <c r="A28" s="215" t="str">
        <f>'1a'!A70:K70</f>
        <v xml:space="preserve">Tiešās izmaksas kopā, t. sk. darba devēja sociālais nodoklis 23,59% </v>
      </c>
      <c r="B28" s="213"/>
      <c r="C28" s="213"/>
      <c r="D28" s="213"/>
      <c r="E28" s="213"/>
      <c r="F28" s="213"/>
      <c r="G28" s="213"/>
      <c r="H28" s="213"/>
      <c r="I28" s="213"/>
      <c r="J28" s="213"/>
      <c r="K28" s="214"/>
      <c r="L28" s="125">
        <f>SUM(L14:L27)</f>
        <v>0</v>
      </c>
      <c r="M28" s="132">
        <f>SUM(M14:M27)</f>
        <v>0</v>
      </c>
      <c r="N28" s="132">
        <f>SUM(N14:N27)</f>
        <v>0</v>
      </c>
      <c r="O28" s="132">
        <f>SUM(O14:O27)</f>
        <v>0</v>
      </c>
      <c r="P28" s="133">
        <f>SUM(P14:P27)</f>
        <v>0</v>
      </c>
    </row>
    <row r="29" spans="1:16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x14ac:dyDescent="0.2">
      <c r="A31" s="1" t="s">
        <v>14</v>
      </c>
      <c r="B31" s="15"/>
      <c r="C31" s="210">
        <f>'Kops a'!C32:H32</f>
        <v>0</v>
      </c>
      <c r="D31" s="210"/>
      <c r="E31" s="210"/>
      <c r="F31" s="210"/>
      <c r="G31" s="210"/>
      <c r="H31" s="210"/>
      <c r="I31" s="15"/>
      <c r="J31" s="15"/>
      <c r="K31" s="15"/>
      <c r="L31" s="15"/>
      <c r="M31" s="15"/>
      <c r="N31" s="15"/>
      <c r="O31" s="15"/>
      <c r="P31" s="15"/>
    </row>
    <row r="32" spans="1:16" x14ac:dyDescent="0.2">
      <c r="A32" s="15"/>
      <c r="B32" s="15"/>
      <c r="C32" s="147" t="s">
        <v>15</v>
      </c>
      <c r="D32" s="147"/>
      <c r="E32" s="147"/>
      <c r="F32" s="147"/>
      <c r="G32" s="147"/>
      <c r="H32" s="147"/>
      <c r="I32" s="15"/>
      <c r="J32" s="15"/>
      <c r="K32" s="15"/>
      <c r="L32" s="15"/>
      <c r="M32" s="15"/>
      <c r="N32" s="15"/>
      <c r="O32" s="15"/>
      <c r="P32" s="15"/>
    </row>
    <row r="33" spans="1:16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x14ac:dyDescent="0.2">
      <c r="A34" s="81" t="str">
        <f>'Kops a'!A35</f>
        <v xml:space="preserve">Tāme sastādīta 2021. gada </v>
      </c>
      <c r="B34" s="82"/>
      <c r="C34" s="82"/>
      <c r="D34" s="82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1:16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x14ac:dyDescent="0.2">
      <c r="A36" s="1" t="s">
        <v>37</v>
      </c>
      <c r="B36" s="15"/>
      <c r="C36" s="210">
        <f>'Kops a'!C37:H37</f>
        <v>0</v>
      </c>
      <c r="D36" s="210"/>
      <c r="E36" s="210"/>
      <c r="F36" s="210"/>
      <c r="G36" s="210"/>
      <c r="H36" s="210"/>
      <c r="I36" s="15"/>
      <c r="J36" s="15"/>
      <c r="K36" s="15"/>
      <c r="L36" s="15"/>
      <c r="M36" s="15"/>
      <c r="N36" s="15"/>
      <c r="O36" s="15"/>
      <c r="P36" s="15"/>
    </row>
    <row r="37" spans="1:16" x14ac:dyDescent="0.2">
      <c r="A37" s="15"/>
      <c r="B37" s="15"/>
      <c r="C37" s="147" t="s">
        <v>15</v>
      </c>
      <c r="D37" s="147"/>
      <c r="E37" s="147"/>
      <c r="F37" s="147"/>
      <c r="G37" s="147"/>
      <c r="H37" s="147"/>
      <c r="I37" s="15"/>
      <c r="J37" s="15"/>
      <c r="K37" s="15"/>
      <c r="L37" s="15"/>
      <c r="M37" s="15"/>
      <c r="N37" s="15"/>
      <c r="O37" s="15"/>
      <c r="P37" s="15"/>
    </row>
    <row r="38" spans="1:16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6" x14ac:dyDescent="0.2">
      <c r="A39" s="81" t="s">
        <v>54</v>
      </c>
      <c r="B39" s="82"/>
      <c r="C39" s="86">
        <f>'Kops a'!C40</f>
        <v>0</v>
      </c>
      <c r="D39" s="47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ht="13.5" x14ac:dyDescent="0.2">
      <c r="A41" s="96" t="s">
        <v>62</v>
      </c>
    </row>
    <row r="42" spans="1:16" ht="12" x14ac:dyDescent="0.2">
      <c r="A42" s="95" t="s">
        <v>63</v>
      </c>
    </row>
    <row r="43" spans="1:16" ht="12" x14ac:dyDescent="0.2">
      <c r="A43" s="95" t="s">
        <v>64</v>
      </c>
    </row>
  </sheetData>
  <mergeCells count="22">
    <mergeCell ref="C37:H37"/>
    <mergeCell ref="C4:I4"/>
    <mergeCell ref="F12:K12"/>
    <mergeCell ref="A9:F9"/>
    <mergeCell ref="J9:M9"/>
    <mergeCell ref="D8:L8"/>
    <mergeCell ref="A28:K28"/>
    <mergeCell ref="C31:H31"/>
    <mergeCell ref="C32:H32"/>
    <mergeCell ref="C36:H36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27 I15:J27 D15:G27">
    <cfRule type="cellIs" dxfId="101" priority="26" operator="equal">
      <formula>0</formula>
    </cfRule>
  </conditionalFormatting>
  <conditionalFormatting sqref="N9:O9">
    <cfRule type="cellIs" dxfId="100" priority="25" operator="equal">
      <formula>0</formula>
    </cfRule>
  </conditionalFormatting>
  <conditionalFormatting sqref="A9:F9">
    <cfRule type="containsText" dxfId="99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98" priority="22" operator="equal">
      <formula>0</formula>
    </cfRule>
  </conditionalFormatting>
  <conditionalFormatting sqref="O10">
    <cfRule type="cellIs" dxfId="97" priority="21" operator="equal">
      <formula>"20__. gada __. _________"</formula>
    </cfRule>
  </conditionalFormatting>
  <conditionalFormatting sqref="A28:K28">
    <cfRule type="containsText" dxfId="96" priority="20" operator="containsText" text="Tiešās izmaksas kopā, t. sk. darba devēja sociālais nodoklis __.__% ">
      <formula>NOT(ISERROR(SEARCH("Tiešās izmaksas kopā, t. sk. darba devēja sociālais nodoklis __.__% ",A28)))</formula>
    </cfRule>
  </conditionalFormatting>
  <conditionalFormatting sqref="H14:H27 K14:P27 L28:P28">
    <cfRule type="cellIs" dxfId="95" priority="15" operator="equal">
      <formula>0</formula>
    </cfRule>
  </conditionalFormatting>
  <conditionalFormatting sqref="C4:I4">
    <cfRule type="cellIs" dxfId="94" priority="14" operator="equal">
      <formula>0</formula>
    </cfRule>
  </conditionalFormatting>
  <conditionalFormatting sqref="C15:C27">
    <cfRule type="cellIs" dxfId="93" priority="13" operator="equal">
      <formula>0</formula>
    </cfRule>
  </conditionalFormatting>
  <conditionalFormatting sqref="D5:L8">
    <cfRule type="cellIs" dxfId="92" priority="11" operator="equal">
      <formula>0</formula>
    </cfRule>
  </conditionalFormatting>
  <conditionalFormatting sqref="A14:B14 D14:G14">
    <cfRule type="cellIs" dxfId="91" priority="10" operator="equal">
      <formula>0</formula>
    </cfRule>
  </conditionalFormatting>
  <conditionalFormatting sqref="C14">
    <cfRule type="cellIs" dxfId="90" priority="9" operator="equal">
      <formula>0</formula>
    </cfRule>
  </conditionalFormatting>
  <conditionalFormatting sqref="I14:J14">
    <cfRule type="cellIs" dxfId="89" priority="8" operator="equal">
      <formula>0</formula>
    </cfRule>
  </conditionalFormatting>
  <conditionalFormatting sqref="P10">
    <cfRule type="cellIs" dxfId="88" priority="7" operator="equal">
      <formula>"20__. gada __. _________"</formula>
    </cfRule>
  </conditionalFormatting>
  <conditionalFormatting sqref="C36:H36">
    <cfRule type="cellIs" dxfId="87" priority="4" operator="equal">
      <formula>0</formula>
    </cfRule>
  </conditionalFormatting>
  <conditionalFormatting sqref="C31:H31">
    <cfRule type="cellIs" dxfId="86" priority="3" operator="equal">
      <formula>0</formula>
    </cfRule>
  </conditionalFormatting>
  <conditionalFormatting sqref="C36:H36 C39 C31:H31">
    <cfRule type="cellIs" dxfId="85" priority="2" operator="equal">
      <formula>0</formula>
    </cfRule>
  </conditionalFormatting>
  <conditionalFormatting sqref="D1">
    <cfRule type="cellIs" dxfId="8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25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0B610FE1-6F17-46AF-982B-27B20E80701D}">
            <xm:f>NOT(ISERROR(SEARCH("Tāme sastādīta ____. gada ___. ______________",A34)))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A34</xm:sqref>
        </x14:conditionalFormatting>
        <x14:conditionalFormatting xmlns:xm="http://schemas.microsoft.com/office/excel/2006/main">
          <x14:cfRule type="containsText" priority="5" operator="containsText" id="{F3EAEDA8-031E-4BF8-B71A-4A6D64C3BFEB}">
            <xm:f>NOT(ISERROR(SEARCH("Sertifikāta Nr. _________________________________",A39)))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Q84"/>
  <sheetViews>
    <sheetView view="pageBreakPreview" topLeftCell="A55" zoomScaleNormal="100" zoomScaleSheetLayoutView="100" workbookViewId="0">
      <selection activeCell="C21" sqref="C21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7" x14ac:dyDescent="0.2">
      <c r="A1" s="20"/>
      <c r="B1" s="20"/>
      <c r="C1" s="24" t="s">
        <v>38</v>
      </c>
      <c r="D1" s="48">
        <f>'Kops a'!A19</f>
        <v>5</v>
      </c>
      <c r="E1" s="20"/>
      <c r="F1" s="20"/>
      <c r="G1" s="20"/>
      <c r="H1" s="20"/>
      <c r="I1" s="20"/>
      <c r="J1" s="20"/>
      <c r="N1" s="23"/>
      <c r="O1" s="24"/>
      <c r="P1" s="25"/>
    </row>
    <row r="2" spans="1:17" x14ac:dyDescent="0.2">
      <c r="A2" s="26"/>
      <c r="B2" s="26"/>
      <c r="C2" s="193" t="s">
        <v>199</v>
      </c>
      <c r="D2" s="193"/>
      <c r="E2" s="193"/>
      <c r="F2" s="193"/>
      <c r="G2" s="193"/>
      <c r="H2" s="193"/>
      <c r="I2" s="193"/>
      <c r="J2" s="26"/>
    </row>
    <row r="3" spans="1:17" x14ac:dyDescent="0.2">
      <c r="A3" s="27"/>
      <c r="B3" s="27"/>
      <c r="C3" s="156" t="s">
        <v>17</v>
      </c>
      <c r="D3" s="156"/>
      <c r="E3" s="156"/>
      <c r="F3" s="156"/>
      <c r="G3" s="156"/>
      <c r="H3" s="156"/>
      <c r="I3" s="156"/>
      <c r="J3" s="27"/>
    </row>
    <row r="4" spans="1:17" x14ac:dyDescent="0.2">
      <c r="A4" s="27"/>
      <c r="B4" s="27"/>
      <c r="C4" s="194" t="s">
        <v>52</v>
      </c>
      <c r="D4" s="194"/>
      <c r="E4" s="194"/>
      <c r="F4" s="194"/>
      <c r="G4" s="194"/>
      <c r="H4" s="194"/>
      <c r="I4" s="194"/>
      <c r="J4" s="27"/>
    </row>
    <row r="5" spans="1:17" x14ac:dyDescent="0.2">
      <c r="A5" s="20"/>
      <c r="B5" s="20"/>
      <c r="C5" s="24" t="s">
        <v>5</v>
      </c>
      <c r="D5" s="207" t="str">
        <f>'Kops a'!D6</f>
        <v>Dzīvojamas ēkas fasādes vienkāršota atjaunošana</v>
      </c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5"/>
    </row>
    <row r="6" spans="1:17" x14ac:dyDescent="0.2">
      <c r="A6" s="20"/>
      <c r="B6" s="20"/>
      <c r="C6" s="24" t="s">
        <v>6</v>
      </c>
      <c r="D6" s="207" t="str">
        <f>'Kops a'!D7</f>
        <v>Daudzdzīvokļu dzīvojamā ēka</v>
      </c>
      <c r="E6" s="207"/>
      <c r="F6" s="207"/>
      <c r="G6" s="207"/>
      <c r="H6" s="207"/>
      <c r="I6" s="207"/>
      <c r="J6" s="207"/>
      <c r="K6" s="207"/>
      <c r="L6" s="207"/>
      <c r="M6" s="15"/>
      <c r="N6" s="15"/>
      <c r="O6" s="15"/>
      <c r="P6" s="15"/>
    </row>
    <row r="7" spans="1:17" x14ac:dyDescent="0.2">
      <c r="A7" s="20"/>
      <c r="B7" s="20"/>
      <c r="C7" s="24" t="s">
        <v>7</v>
      </c>
      <c r="D7" s="207" t="str">
        <f>'Kops a'!D8</f>
        <v>Mirdzas Ķempes iela 22, Liepāja</v>
      </c>
      <c r="E7" s="207"/>
      <c r="F7" s="207"/>
      <c r="G7" s="207"/>
      <c r="H7" s="207"/>
      <c r="I7" s="207"/>
      <c r="J7" s="207"/>
      <c r="K7" s="207"/>
      <c r="L7" s="207"/>
      <c r="M7" s="15"/>
      <c r="N7" s="15"/>
      <c r="O7" s="15"/>
      <c r="P7" s="15"/>
    </row>
    <row r="8" spans="1:17" x14ac:dyDescent="0.2">
      <c r="A8" s="20"/>
      <c r="B8" s="20"/>
      <c r="C8" s="4" t="s">
        <v>20</v>
      </c>
      <c r="D8" s="207" t="str">
        <f>'Kops a'!D9</f>
        <v>WOOS-21-2</v>
      </c>
      <c r="E8" s="207"/>
      <c r="F8" s="207"/>
      <c r="G8" s="207"/>
      <c r="H8" s="207"/>
      <c r="I8" s="207"/>
      <c r="J8" s="207"/>
      <c r="K8" s="207"/>
      <c r="L8" s="207"/>
      <c r="M8" s="15"/>
      <c r="N8" s="15"/>
      <c r="O8" s="15"/>
      <c r="P8" s="15"/>
    </row>
    <row r="9" spans="1:17" ht="11.25" customHeight="1" x14ac:dyDescent="0.2">
      <c r="A9" s="195" t="s">
        <v>559</v>
      </c>
      <c r="B9" s="195"/>
      <c r="C9" s="195"/>
      <c r="D9" s="195"/>
      <c r="E9" s="195"/>
      <c r="F9" s="195"/>
      <c r="G9" s="28"/>
      <c r="H9" s="28"/>
      <c r="I9" s="28"/>
      <c r="J9" s="199" t="s">
        <v>39</v>
      </c>
      <c r="K9" s="199"/>
      <c r="L9" s="199"/>
      <c r="M9" s="199"/>
      <c r="N9" s="206">
        <f>P69</f>
        <v>0</v>
      </c>
      <c r="O9" s="206"/>
      <c r="P9" s="28"/>
    </row>
    <row r="10" spans="1:17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A75</f>
        <v xml:space="preserve">Tāme sastādīta 2021. gada </v>
      </c>
    </row>
    <row r="11" spans="1:17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7" x14ac:dyDescent="0.2">
      <c r="A12" s="169" t="s">
        <v>23</v>
      </c>
      <c r="B12" s="201" t="s">
        <v>40</v>
      </c>
      <c r="C12" s="197" t="s">
        <v>41</v>
      </c>
      <c r="D12" s="204" t="s">
        <v>42</v>
      </c>
      <c r="E12" s="208" t="s">
        <v>43</v>
      </c>
      <c r="F12" s="196" t="s">
        <v>44</v>
      </c>
      <c r="G12" s="197"/>
      <c r="H12" s="197"/>
      <c r="I12" s="197"/>
      <c r="J12" s="197"/>
      <c r="K12" s="198"/>
      <c r="L12" s="196" t="s">
        <v>45</v>
      </c>
      <c r="M12" s="197"/>
      <c r="N12" s="197"/>
      <c r="O12" s="197"/>
      <c r="P12" s="198"/>
    </row>
    <row r="13" spans="1:17" ht="126.75" customHeight="1" thickBot="1" x14ac:dyDescent="0.25">
      <c r="A13" s="200"/>
      <c r="B13" s="202"/>
      <c r="C13" s="203"/>
      <c r="D13" s="205"/>
      <c r="E13" s="209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7" ht="22.5" x14ac:dyDescent="0.2">
      <c r="A14" s="108">
        <v>1</v>
      </c>
      <c r="B14" s="109" t="s">
        <v>66</v>
      </c>
      <c r="C14" s="110" t="s">
        <v>200</v>
      </c>
      <c r="D14" s="111" t="s">
        <v>71</v>
      </c>
      <c r="E14" s="107">
        <v>4</v>
      </c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113">
        <f>ROUND(H14*E14,2)</f>
        <v>0</v>
      </c>
      <c r="N14" s="113">
        <f>ROUND(I14*E14,2)</f>
        <v>0</v>
      </c>
      <c r="O14" s="62">
        <f>ROUND(J14*E14,2)</f>
        <v>0</v>
      </c>
      <c r="P14" s="63">
        <f>SUM(M14:O14)</f>
        <v>0</v>
      </c>
      <c r="Q14" s="19"/>
    </row>
    <row r="15" spans="1:17" ht="33.75" x14ac:dyDescent="0.2">
      <c r="A15" s="115">
        <v>2</v>
      </c>
      <c r="B15" s="116" t="s">
        <v>66</v>
      </c>
      <c r="C15" s="105" t="s">
        <v>201</v>
      </c>
      <c r="D15" s="106" t="s">
        <v>146</v>
      </c>
      <c r="E15" s="107">
        <v>1.44</v>
      </c>
      <c r="F15" s="112"/>
      <c r="G15" s="113"/>
      <c r="H15" s="117">
        <f t="shared" ref="H15:H68" si="0">ROUND(F15*G15,2)</f>
        <v>0</v>
      </c>
      <c r="I15" s="113"/>
      <c r="J15" s="113"/>
      <c r="K15" s="118">
        <f t="shared" ref="K15:K68" si="1">SUM(H15:J15)</f>
        <v>0</v>
      </c>
      <c r="L15" s="119">
        <f t="shared" ref="L15:L68" si="2">ROUND(E15*F15,2)</f>
        <v>0</v>
      </c>
      <c r="M15" s="117">
        <f t="shared" ref="M15:M68" si="3">ROUND(H15*E15,2)</f>
        <v>0</v>
      </c>
      <c r="N15" s="117">
        <f t="shared" ref="N15:N68" si="4">ROUND(I15*E15,2)</f>
        <v>0</v>
      </c>
      <c r="O15" s="44">
        <f t="shared" ref="O15:O68" si="5">ROUND(J15*E15,2)</f>
        <v>0</v>
      </c>
      <c r="P15" s="45">
        <f t="shared" ref="P15:P68" si="6">SUM(M15:O15)</f>
        <v>0</v>
      </c>
      <c r="Q15" s="19"/>
    </row>
    <row r="16" spans="1:17" x14ac:dyDescent="0.2">
      <c r="A16" s="115" t="s">
        <v>69</v>
      </c>
      <c r="B16" s="116"/>
      <c r="C16" s="105" t="s">
        <v>202</v>
      </c>
      <c r="D16" s="106" t="s">
        <v>146</v>
      </c>
      <c r="E16" s="107">
        <v>0.22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117">
        <f t="shared" si="3"/>
        <v>0</v>
      </c>
      <c r="N16" s="117">
        <f t="shared" si="4"/>
        <v>0</v>
      </c>
      <c r="O16" s="44">
        <f t="shared" si="5"/>
        <v>0</v>
      </c>
      <c r="P16" s="45">
        <f t="shared" si="6"/>
        <v>0</v>
      </c>
      <c r="Q16" s="19"/>
    </row>
    <row r="17" spans="1:17" x14ac:dyDescent="0.2">
      <c r="A17" s="115" t="s">
        <v>69</v>
      </c>
      <c r="B17" s="116"/>
      <c r="C17" s="105" t="s">
        <v>203</v>
      </c>
      <c r="D17" s="106" t="s">
        <v>146</v>
      </c>
      <c r="E17" s="107">
        <v>1.34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117">
        <f t="shared" si="3"/>
        <v>0</v>
      </c>
      <c r="N17" s="117">
        <f t="shared" si="4"/>
        <v>0</v>
      </c>
      <c r="O17" s="44">
        <f t="shared" si="5"/>
        <v>0</v>
      </c>
      <c r="P17" s="45">
        <f t="shared" si="6"/>
        <v>0</v>
      </c>
      <c r="Q17" s="19"/>
    </row>
    <row r="18" spans="1:17" x14ac:dyDescent="0.2">
      <c r="A18" s="115" t="s">
        <v>69</v>
      </c>
      <c r="B18" s="116"/>
      <c r="C18" s="105" t="s">
        <v>112</v>
      </c>
      <c r="D18" s="106" t="s">
        <v>204</v>
      </c>
      <c r="E18" s="107">
        <v>1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117">
        <f t="shared" si="3"/>
        <v>0</v>
      </c>
      <c r="N18" s="117">
        <f t="shared" si="4"/>
        <v>0</v>
      </c>
      <c r="O18" s="44">
        <f t="shared" si="5"/>
        <v>0</v>
      </c>
      <c r="P18" s="45">
        <f t="shared" si="6"/>
        <v>0</v>
      </c>
      <c r="Q18" s="19"/>
    </row>
    <row r="19" spans="1:17" ht="22.5" x14ac:dyDescent="0.2">
      <c r="A19" s="115">
        <v>3</v>
      </c>
      <c r="B19" s="116" t="s">
        <v>66</v>
      </c>
      <c r="C19" s="105" t="s">
        <v>205</v>
      </c>
      <c r="D19" s="106" t="s">
        <v>71</v>
      </c>
      <c r="E19" s="107">
        <v>40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117">
        <f t="shared" si="3"/>
        <v>0</v>
      </c>
      <c r="N19" s="117">
        <f t="shared" si="4"/>
        <v>0</v>
      </c>
      <c r="O19" s="44">
        <f t="shared" si="5"/>
        <v>0</v>
      </c>
      <c r="P19" s="45">
        <f t="shared" si="6"/>
        <v>0</v>
      </c>
      <c r="Q19" s="19"/>
    </row>
    <row r="20" spans="1:17" ht="22.5" x14ac:dyDescent="0.2">
      <c r="A20" s="115">
        <v>4</v>
      </c>
      <c r="B20" s="116" t="s">
        <v>66</v>
      </c>
      <c r="C20" s="105" t="s">
        <v>206</v>
      </c>
      <c r="D20" s="106" t="s">
        <v>71</v>
      </c>
      <c r="E20" s="107">
        <v>4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117">
        <f t="shared" si="3"/>
        <v>0</v>
      </c>
      <c r="N20" s="117">
        <f t="shared" si="4"/>
        <v>0</v>
      </c>
      <c r="O20" s="44">
        <f t="shared" si="5"/>
        <v>0</v>
      </c>
      <c r="P20" s="45">
        <f t="shared" si="6"/>
        <v>0</v>
      </c>
      <c r="Q20" s="19"/>
    </row>
    <row r="21" spans="1:17" ht="22.5" x14ac:dyDescent="0.2">
      <c r="A21" s="115">
        <v>5</v>
      </c>
      <c r="B21" s="116" t="s">
        <v>66</v>
      </c>
      <c r="C21" s="105" t="s">
        <v>207</v>
      </c>
      <c r="D21" s="106" t="s">
        <v>75</v>
      </c>
      <c r="E21" s="107">
        <v>791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117">
        <f t="shared" si="3"/>
        <v>0</v>
      </c>
      <c r="N21" s="117">
        <f t="shared" si="4"/>
        <v>0</v>
      </c>
      <c r="O21" s="44">
        <f t="shared" si="5"/>
        <v>0</v>
      </c>
      <c r="P21" s="45">
        <f t="shared" si="6"/>
        <v>0</v>
      </c>
      <c r="Q21" s="19"/>
    </row>
    <row r="22" spans="1:17" x14ac:dyDescent="0.2">
      <c r="A22" s="115">
        <v>6</v>
      </c>
      <c r="B22" s="116" t="s">
        <v>66</v>
      </c>
      <c r="C22" s="105" t="s">
        <v>208</v>
      </c>
      <c r="D22" s="106" t="s">
        <v>75</v>
      </c>
      <c r="E22" s="107">
        <v>910</v>
      </c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117">
        <f t="shared" si="3"/>
        <v>0</v>
      </c>
      <c r="N22" s="117">
        <f t="shared" si="4"/>
        <v>0</v>
      </c>
      <c r="O22" s="44">
        <f t="shared" si="5"/>
        <v>0</v>
      </c>
      <c r="P22" s="45">
        <f t="shared" si="6"/>
        <v>0</v>
      </c>
      <c r="Q22" s="19"/>
    </row>
    <row r="23" spans="1:17" x14ac:dyDescent="0.2">
      <c r="A23" s="115" t="s">
        <v>69</v>
      </c>
      <c r="B23" s="116"/>
      <c r="C23" s="105" t="s">
        <v>209</v>
      </c>
      <c r="D23" s="106" t="s">
        <v>115</v>
      </c>
      <c r="E23" s="107">
        <v>1001</v>
      </c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117">
        <f t="shared" si="3"/>
        <v>0</v>
      </c>
      <c r="N23" s="117">
        <f t="shared" si="4"/>
        <v>0</v>
      </c>
      <c r="O23" s="44">
        <f t="shared" si="5"/>
        <v>0</v>
      </c>
      <c r="P23" s="45">
        <f t="shared" si="6"/>
        <v>0</v>
      </c>
      <c r="Q23" s="19"/>
    </row>
    <row r="24" spans="1:17" x14ac:dyDescent="0.2">
      <c r="A24" s="115" t="s">
        <v>69</v>
      </c>
      <c r="B24" s="116"/>
      <c r="C24" s="105" t="s">
        <v>112</v>
      </c>
      <c r="D24" s="106" t="s">
        <v>204</v>
      </c>
      <c r="E24" s="107">
        <v>10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117">
        <f t="shared" si="3"/>
        <v>0</v>
      </c>
      <c r="N24" s="117">
        <f t="shared" si="4"/>
        <v>0</v>
      </c>
      <c r="O24" s="44">
        <f t="shared" si="5"/>
        <v>0</v>
      </c>
      <c r="P24" s="45">
        <f t="shared" si="6"/>
        <v>0</v>
      </c>
      <c r="Q24" s="19"/>
    </row>
    <row r="25" spans="1:17" ht="22.5" x14ac:dyDescent="0.2">
      <c r="A25" s="115">
        <v>7</v>
      </c>
      <c r="B25" s="116" t="s">
        <v>66</v>
      </c>
      <c r="C25" s="105" t="s">
        <v>552</v>
      </c>
      <c r="D25" s="106" t="s">
        <v>146</v>
      </c>
      <c r="E25" s="107">
        <v>316.40000000000003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117">
        <f t="shared" si="3"/>
        <v>0</v>
      </c>
      <c r="N25" s="117">
        <f t="shared" si="4"/>
        <v>0</v>
      </c>
      <c r="O25" s="44">
        <f t="shared" si="5"/>
        <v>0</v>
      </c>
      <c r="P25" s="45">
        <f t="shared" si="6"/>
        <v>0</v>
      </c>
      <c r="Q25" s="19"/>
    </row>
    <row r="26" spans="1:17" x14ac:dyDescent="0.2">
      <c r="A26" s="115" t="s">
        <v>69</v>
      </c>
      <c r="B26" s="116"/>
      <c r="C26" s="105" t="s">
        <v>210</v>
      </c>
      <c r="D26" s="106" t="s">
        <v>146</v>
      </c>
      <c r="E26" s="107">
        <v>348.04000000000008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117">
        <f t="shared" si="3"/>
        <v>0</v>
      </c>
      <c r="N26" s="117">
        <f t="shared" si="4"/>
        <v>0</v>
      </c>
      <c r="O26" s="44">
        <f t="shared" si="5"/>
        <v>0</v>
      </c>
      <c r="P26" s="45">
        <f t="shared" si="6"/>
        <v>0</v>
      </c>
      <c r="Q26" s="19"/>
    </row>
    <row r="27" spans="1:17" x14ac:dyDescent="0.2">
      <c r="A27" s="115">
        <v>8</v>
      </c>
      <c r="B27" s="116" t="s">
        <v>66</v>
      </c>
      <c r="C27" s="105" t="s">
        <v>211</v>
      </c>
      <c r="D27" s="106" t="s">
        <v>71</v>
      </c>
      <c r="E27" s="107">
        <v>65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117">
        <f t="shared" si="3"/>
        <v>0</v>
      </c>
      <c r="N27" s="117">
        <f t="shared" si="4"/>
        <v>0</v>
      </c>
      <c r="O27" s="44">
        <f t="shared" si="5"/>
        <v>0</v>
      </c>
      <c r="P27" s="45">
        <f t="shared" si="6"/>
        <v>0</v>
      </c>
      <c r="Q27" s="19"/>
    </row>
    <row r="28" spans="1:17" ht="22.5" x14ac:dyDescent="0.2">
      <c r="A28" s="115" t="s">
        <v>69</v>
      </c>
      <c r="B28" s="116"/>
      <c r="C28" s="105" t="s">
        <v>212</v>
      </c>
      <c r="D28" s="106" t="s">
        <v>146</v>
      </c>
      <c r="E28" s="107">
        <v>2.2000000000000002</v>
      </c>
      <c r="F28" s="112"/>
      <c r="G28" s="113"/>
      <c r="H28" s="117">
        <f t="shared" si="0"/>
        <v>0</v>
      </c>
      <c r="I28" s="113"/>
      <c r="J28" s="113"/>
      <c r="K28" s="118">
        <f t="shared" si="1"/>
        <v>0</v>
      </c>
      <c r="L28" s="119">
        <f t="shared" si="2"/>
        <v>0</v>
      </c>
      <c r="M28" s="117">
        <f t="shared" si="3"/>
        <v>0</v>
      </c>
      <c r="N28" s="117">
        <f t="shared" si="4"/>
        <v>0</v>
      </c>
      <c r="O28" s="44">
        <f t="shared" si="5"/>
        <v>0</v>
      </c>
      <c r="P28" s="45">
        <f t="shared" si="6"/>
        <v>0</v>
      </c>
      <c r="Q28" s="19"/>
    </row>
    <row r="29" spans="1:17" ht="22.5" x14ac:dyDescent="0.2">
      <c r="A29" s="115" t="s">
        <v>69</v>
      </c>
      <c r="B29" s="116"/>
      <c r="C29" s="105" t="s">
        <v>213</v>
      </c>
      <c r="D29" s="106" t="s">
        <v>146</v>
      </c>
      <c r="E29" s="107">
        <v>1.9</v>
      </c>
      <c r="F29" s="112"/>
      <c r="G29" s="113"/>
      <c r="H29" s="117">
        <f t="shared" si="0"/>
        <v>0</v>
      </c>
      <c r="I29" s="113"/>
      <c r="J29" s="113"/>
      <c r="K29" s="118">
        <f t="shared" si="1"/>
        <v>0</v>
      </c>
      <c r="L29" s="119">
        <f t="shared" si="2"/>
        <v>0</v>
      </c>
      <c r="M29" s="117">
        <f t="shared" si="3"/>
        <v>0</v>
      </c>
      <c r="N29" s="117">
        <f t="shared" si="4"/>
        <v>0</v>
      </c>
      <c r="O29" s="44">
        <f t="shared" si="5"/>
        <v>0</v>
      </c>
      <c r="P29" s="45">
        <f t="shared" si="6"/>
        <v>0</v>
      </c>
      <c r="Q29" s="19"/>
    </row>
    <row r="30" spans="1:17" ht="22.5" x14ac:dyDescent="0.2">
      <c r="A30" s="115">
        <v>9</v>
      </c>
      <c r="B30" s="116" t="s">
        <v>66</v>
      </c>
      <c r="C30" s="105" t="s">
        <v>214</v>
      </c>
      <c r="D30" s="106" t="s">
        <v>146</v>
      </c>
      <c r="E30" s="107">
        <v>3.9</v>
      </c>
      <c r="F30" s="112"/>
      <c r="G30" s="113"/>
      <c r="H30" s="117">
        <f t="shared" si="0"/>
        <v>0</v>
      </c>
      <c r="I30" s="113"/>
      <c r="J30" s="113"/>
      <c r="K30" s="118">
        <f t="shared" si="1"/>
        <v>0</v>
      </c>
      <c r="L30" s="119">
        <f t="shared" si="2"/>
        <v>0</v>
      </c>
      <c r="M30" s="117">
        <f t="shared" si="3"/>
        <v>0</v>
      </c>
      <c r="N30" s="117">
        <f t="shared" si="4"/>
        <v>0</v>
      </c>
      <c r="O30" s="44">
        <f t="shared" si="5"/>
        <v>0</v>
      </c>
      <c r="P30" s="45">
        <f t="shared" si="6"/>
        <v>0</v>
      </c>
      <c r="Q30" s="19"/>
    </row>
    <row r="31" spans="1:17" ht="22.5" x14ac:dyDescent="0.2">
      <c r="A31" s="115">
        <v>10</v>
      </c>
      <c r="B31" s="116" t="s">
        <v>66</v>
      </c>
      <c r="C31" s="105" t="s">
        <v>215</v>
      </c>
      <c r="D31" s="106" t="s">
        <v>75</v>
      </c>
      <c r="E31" s="107">
        <v>15.6</v>
      </c>
      <c r="F31" s="112"/>
      <c r="G31" s="113"/>
      <c r="H31" s="117">
        <f t="shared" si="0"/>
        <v>0</v>
      </c>
      <c r="I31" s="113"/>
      <c r="J31" s="113"/>
      <c r="K31" s="118">
        <f t="shared" si="1"/>
        <v>0</v>
      </c>
      <c r="L31" s="119">
        <f t="shared" si="2"/>
        <v>0</v>
      </c>
      <c r="M31" s="117">
        <f t="shared" si="3"/>
        <v>0</v>
      </c>
      <c r="N31" s="117">
        <f t="shared" si="4"/>
        <v>0</v>
      </c>
      <c r="O31" s="44">
        <f t="shared" si="5"/>
        <v>0</v>
      </c>
      <c r="P31" s="45">
        <f t="shared" si="6"/>
        <v>0</v>
      </c>
      <c r="Q31" s="19"/>
    </row>
    <row r="32" spans="1:17" ht="22.5" x14ac:dyDescent="0.2">
      <c r="A32" s="115">
        <v>11</v>
      </c>
      <c r="B32" s="116" t="s">
        <v>66</v>
      </c>
      <c r="C32" s="105" t="s">
        <v>216</v>
      </c>
      <c r="D32" s="106" t="s">
        <v>75</v>
      </c>
      <c r="E32" s="107">
        <v>17</v>
      </c>
      <c r="F32" s="112"/>
      <c r="G32" s="113"/>
      <c r="H32" s="117">
        <f t="shared" si="0"/>
        <v>0</v>
      </c>
      <c r="I32" s="113"/>
      <c r="J32" s="113"/>
      <c r="K32" s="118">
        <f t="shared" si="1"/>
        <v>0</v>
      </c>
      <c r="L32" s="119">
        <f t="shared" si="2"/>
        <v>0</v>
      </c>
      <c r="M32" s="117">
        <f t="shared" si="3"/>
        <v>0</v>
      </c>
      <c r="N32" s="117">
        <f t="shared" si="4"/>
        <v>0</v>
      </c>
      <c r="O32" s="44">
        <f t="shared" si="5"/>
        <v>0</v>
      </c>
      <c r="P32" s="45">
        <f t="shared" si="6"/>
        <v>0</v>
      </c>
      <c r="Q32" s="19"/>
    </row>
    <row r="33" spans="1:17" x14ac:dyDescent="0.2">
      <c r="A33" s="115" t="s">
        <v>69</v>
      </c>
      <c r="B33" s="116"/>
      <c r="C33" s="105" t="s">
        <v>217</v>
      </c>
      <c r="D33" s="106" t="s">
        <v>87</v>
      </c>
      <c r="E33" s="107">
        <v>20.399999999999999</v>
      </c>
      <c r="F33" s="112"/>
      <c r="G33" s="113"/>
      <c r="H33" s="117">
        <f t="shared" si="0"/>
        <v>0</v>
      </c>
      <c r="I33" s="113"/>
      <c r="J33" s="113"/>
      <c r="K33" s="118">
        <f t="shared" si="1"/>
        <v>0</v>
      </c>
      <c r="L33" s="119">
        <f t="shared" si="2"/>
        <v>0</v>
      </c>
      <c r="M33" s="117">
        <f t="shared" si="3"/>
        <v>0</v>
      </c>
      <c r="N33" s="117">
        <f t="shared" si="4"/>
        <v>0</v>
      </c>
      <c r="O33" s="44">
        <f t="shared" si="5"/>
        <v>0</v>
      </c>
      <c r="P33" s="45">
        <f t="shared" si="6"/>
        <v>0</v>
      </c>
      <c r="Q33" s="19"/>
    </row>
    <row r="34" spans="1:17" x14ac:dyDescent="0.2">
      <c r="A34" s="115" t="s">
        <v>69</v>
      </c>
      <c r="B34" s="116"/>
      <c r="C34" s="105" t="s">
        <v>218</v>
      </c>
      <c r="D34" s="106" t="s">
        <v>87</v>
      </c>
      <c r="E34" s="107">
        <v>11</v>
      </c>
      <c r="F34" s="112"/>
      <c r="G34" s="113"/>
      <c r="H34" s="117">
        <f t="shared" si="0"/>
        <v>0</v>
      </c>
      <c r="I34" s="113"/>
      <c r="J34" s="113"/>
      <c r="K34" s="118">
        <f t="shared" si="1"/>
        <v>0</v>
      </c>
      <c r="L34" s="119">
        <f t="shared" si="2"/>
        <v>0</v>
      </c>
      <c r="M34" s="117">
        <f t="shared" si="3"/>
        <v>0</v>
      </c>
      <c r="N34" s="117">
        <f t="shared" si="4"/>
        <v>0</v>
      </c>
      <c r="O34" s="44">
        <f t="shared" si="5"/>
        <v>0</v>
      </c>
      <c r="P34" s="45">
        <f t="shared" si="6"/>
        <v>0</v>
      </c>
      <c r="Q34" s="19"/>
    </row>
    <row r="35" spans="1:17" ht="22.5" x14ac:dyDescent="0.2">
      <c r="A35" s="115">
        <v>12</v>
      </c>
      <c r="B35" s="116" t="s">
        <v>66</v>
      </c>
      <c r="C35" s="105" t="s">
        <v>219</v>
      </c>
      <c r="D35" s="106" t="s">
        <v>71</v>
      </c>
      <c r="E35" s="107">
        <v>20</v>
      </c>
      <c r="F35" s="112"/>
      <c r="G35" s="113"/>
      <c r="H35" s="117">
        <f t="shared" si="0"/>
        <v>0</v>
      </c>
      <c r="I35" s="113"/>
      <c r="J35" s="113"/>
      <c r="K35" s="118">
        <f t="shared" si="1"/>
        <v>0</v>
      </c>
      <c r="L35" s="119">
        <f t="shared" si="2"/>
        <v>0</v>
      </c>
      <c r="M35" s="117">
        <f t="shared" si="3"/>
        <v>0</v>
      </c>
      <c r="N35" s="117">
        <f t="shared" si="4"/>
        <v>0</v>
      </c>
      <c r="O35" s="44">
        <f t="shared" si="5"/>
        <v>0</v>
      </c>
      <c r="P35" s="45">
        <f t="shared" si="6"/>
        <v>0</v>
      </c>
      <c r="Q35" s="19"/>
    </row>
    <row r="36" spans="1:17" ht="22.5" x14ac:dyDescent="0.2">
      <c r="A36" s="115" t="s">
        <v>69</v>
      </c>
      <c r="B36" s="116"/>
      <c r="C36" s="105" t="s">
        <v>220</v>
      </c>
      <c r="D36" s="106" t="s">
        <v>87</v>
      </c>
      <c r="E36" s="107">
        <v>55.910399999999996</v>
      </c>
      <c r="F36" s="112"/>
      <c r="G36" s="113"/>
      <c r="H36" s="117">
        <f t="shared" si="0"/>
        <v>0</v>
      </c>
      <c r="I36" s="113"/>
      <c r="J36" s="113"/>
      <c r="K36" s="118">
        <f t="shared" si="1"/>
        <v>0</v>
      </c>
      <c r="L36" s="119">
        <f t="shared" si="2"/>
        <v>0</v>
      </c>
      <c r="M36" s="117">
        <f t="shared" si="3"/>
        <v>0</v>
      </c>
      <c r="N36" s="117">
        <f t="shared" si="4"/>
        <v>0</v>
      </c>
      <c r="O36" s="44">
        <f t="shared" si="5"/>
        <v>0</v>
      </c>
      <c r="P36" s="45">
        <f t="shared" si="6"/>
        <v>0</v>
      </c>
      <c r="Q36" s="19"/>
    </row>
    <row r="37" spans="1:17" ht="22.5" x14ac:dyDescent="0.2">
      <c r="A37" s="115" t="s">
        <v>69</v>
      </c>
      <c r="B37" s="116"/>
      <c r="C37" s="105" t="s">
        <v>221</v>
      </c>
      <c r="D37" s="106" t="s">
        <v>71</v>
      </c>
      <c r="E37" s="107">
        <v>160</v>
      </c>
      <c r="F37" s="112"/>
      <c r="G37" s="113"/>
      <c r="H37" s="117">
        <f t="shared" si="0"/>
        <v>0</v>
      </c>
      <c r="I37" s="113"/>
      <c r="J37" s="113"/>
      <c r="K37" s="118">
        <f t="shared" si="1"/>
        <v>0</v>
      </c>
      <c r="L37" s="119">
        <f t="shared" si="2"/>
        <v>0</v>
      </c>
      <c r="M37" s="117">
        <f t="shared" si="3"/>
        <v>0</v>
      </c>
      <c r="N37" s="117">
        <f t="shared" si="4"/>
        <v>0</v>
      </c>
      <c r="O37" s="44">
        <f t="shared" si="5"/>
        <v>0</v>
      </c>
      <c r="P37" s="45">
        <f t="shared" si="6"/>
        <v>0</v>
      </c>
      <c r="Q37" s="19"/>
    </row>
    <row r="38" spans="1:17" ht="22.5" x14ac:dyDescent="0.2">
      <c r="A38" s="115" t="s">
        <v>69</v>
      </c>
      <c r="B38" s="116"/>
      <c r="C38" s="105" t="s">
        <v>222</v>
      </c>
      <c r="D38" s="106" t="s">
        <v>87</v>
      </c>
      <c r="E38" s="107">
        <v>9.984</v>
      </c>
      <c r="F38" s="112"/>
      <c r="G38" s="113"/>
      <c r="H38" s="117">
        <f t="shared" si="0"/>
        <v>0</v>
      </c>
      <c r="I38" s="113"/>
      <c r="J38" s="113"/>
      <c r="K38" s="118">
        <f t="shared" si="1"/>
        <v>0</v>
      </c>
      <c r="L38" s="119">
        <f t="shared" si="2"/>
        <v>0</v>
      </c>
      <c r="M38" s="117">
        <f t="shared" si="3"/>
        <v>0</v>
      </c>
      <c r="N38" s="117">
        <f t="shared" si="4"/>
        <v>0</v>
      </c>
      <c r="O38" s="44">
        <f t="shared" si="5"/>
        <v>0</v>
      </c>
      <c r="P38" s="45">
        <f t="shared" si="6"/>
        <v>0</v>
      </c>
      <c r="Q38" s="19"/>
    </row>
    <row r="39" spans="1:17" ht="33.75" x14ac:dyDescent="0.2">
      <c r="A39" s="115" t="s">
        <v>69</v>
      </c>
      <c r="B39" s="116"/>
      <c r="C39" s="105" t="s">
        <v>223</v>
      </c>
      <c r="D39" s="106" t="s">
        <v>87</v>
      </c>
      <c r="E39" s="107">
        <v>49.92</v>
      </c>
      <c r="F39" s="112"/>
      <c r="G39" s="113"/>
      <c r="H39" s="117">
        <f t="shared" si="0"/>
        <v>0</v>
      </c>
      <c r="I39" s="113"/>
      <c r="J39" s="113"/>
      <c r="K39" s="118">
        <f t="shared" si="1"/>
        <v>0</v>
      </c>
      <c r="L39" s="119">
        <f t="shared" si="2"/>
        <v>0</v>
      </c>
      <c r="M39" s="117">
        <f t="shared" si="3"/>
        <v>0</v>
      </c>
      <c r="N39" s="117">
        <f t="shared" si="4"/>
        <v>0</v>
      </c>
      <c r="O39" s="44">
        <f t="shared" si="5"/>
        <v>0</v>
      </c>
      <c r="P39" s="45">
        <f t="shared" si="6"/>
        <v>0</v>
      </c>
      <c r="Q39" s="19"/>
    </row>
    <row r="40" spans="1:17" ht="22.5" x14ac:dyDescent="0.2">
      <c r="A40" s="115" t="s">
        <v>69</v>
      </c>
      <c r="B40" s="116"/>
      <c r="C40" s="105" t="s">
        <v>224</v>
      </c>
      <c r="D40" s="106" t="s">
        <v>87</v>
      </c>
      <c r="E40" s="107">
        <v>6.8640000000000008</v>
      </c>
      <c r="F40" s="112"/>
      <c r="G40" s="113"/>
      <c r="H40" s="117">
        <f t="shared" si="0"/>
        <v>0</v>
      </c>
      <c r="I40" s="113"/>
      <c r="J40" s="113"/>
      <c r="K40" s="118">
        <f t="shared" si="1"/>
        <v>0</v>
      </c>
      <c r="L40" s="119">
        <f t="shared" si="2"/>
        <v>0</v>
      </c>
      <c r="M40" s="117">
        <f t="shared" si="3"/>
        <v>0</v>
      </c>
      <c r="N40" s="117">
        <f t="shared" si="4"/>
        <v>0</v>
      </c>
      <c r="O40" s="44">
        <f t="shared" si="5"/>
        <v>0</v>
      </c>
      <c r="P40" s="45">
        <f t="shared" si="6"/>
        <v>0</v>
      </c>
      <c r="Q40" s="19"/>
    </row>
    <row r="41" spans="1:17" ht="22.5" x14ac:dyDescent="0.2">
      <c r="A41" s="115" t="s">
        <v>69</v>
      </c>
      <c r="B41" s="116"/>
      <c r="C41" s="105" t="s">
        <v>225</v>
      </c>
      <c r="D41" s="106" t="s">
        <v>87</v>
      </c>
      <c r="E41" s="107">
        <v>35.880000000000003</v>
      </c>
      <c r="F41" s="112"/>
      <c r="G41" s="113"/>
      <c r="H41" s="117">
        <f t="shared" si="0"/>
        <v>0</v>
      </c>
      <c r="I41" s="113"/>
      <c r="J41" s="113"/>
      <c r="K41" s="118">
        <f t="shared" si="1"/>
        <v>0</v>
      </c>
      <c r="L41" s="119">
        <f t="shared" si="2"/>
        <v>0</v>
      </c>
      <c r="M41" s="117">
        <f t="shared" si="3"/>
        <v>0</v>
      </c>
      <c r="N41" s="117">
        <f t="shared" si="4"/>
        <v>0</v>
      </c>
      <c r="O41" s="44">
        <f t="shared" si="5"/>
        <v>0</v>
      </c>
      <c r="P41" s="45">
        <f t="shared" si="6"/>
        <v>0</v>
      </c>
      <c r="Q41" s="19"/>
    </row>
    <row r="42" spans="1:17" ht="22.5" x14ac:dyDescent="0.2">
      <c r="A42" s="115" t="s">
        <v>69</v>
      </c>
      <c r="B42" s="116"/>
      <c r="C42" s="105" t="s">
        <v>226</v>
      </c>
      <c r="D42" s="106" t="s">
        <v>71</v>
      </c>
      <c r="E42" s="107">
        <v>40</v>
      </c>
      <c r="F42" s="112"/>
      <c r="G42" s="113"/>
      <c r="H42" s="117">
        <f t="shared" si="0"/>
        <v>0</v>
      </c>
      <c r="I42" s="113"/>
      <c r="J42" s="113"/>
      <c r="K42" s="118">
        <f t="shared" si="1"/>
        <v>0</v>
      </c>
      <c r="L42" s="119">
        <f t="shared" si="2"/>
        <v>0</v>
      </c>
      <c r="M42" s="117">
        <f t="shared" si="3"/>
        <v>0</v>
      </c>
      <c r="N42" s="117">
        <f t="shared" si="4"/>
        <v>0</v>
      </c>
      <c r="O42" s="44">
        <f t="shared" si="5"/>
        <v>0</v>
      </c>
      <c r="P42" s="45">
        <f t="shared" si="6"/>
        <v>0</v>
      </c>
      <c r="Q42" s="19"/>
    </row>
    <row r="43" spans="1:17" x14ac:dyDescent="0.2">
      <c r="A43" s="115" t="s">
        <v>69</v>
      </c>
      <c r="B43" s="116"/>
      <c r="C43" s="105" t="s">
        <v>227</v>
      </c>
      <c r="D43" s="106" t="s">
        <v>68</v>
      </c>
      <c r="E43" s="107">
        <v>25</v>
      </c>
      <c r="F43" s="112"/>
      <c r="G43" s="113"/>
      <c r="H43" s="117">
        <f t="shared" si="0"/>
        <v>0</v>
      </c>
      <c r="I43" s="113"/>
      <c r="J43" s="113"/>
      <c r="K43" s="118">
        <f t="shared" si="1"/>
        <v>0</v>
      </c>
      <c r="L43" s="119">
        <f t="shared" si="2"/>
        <v>0</v>
      </c>
      <c r="M43" s="117">
        <f t="shared" si="3"/>
        <v>0</v>
      </c>
      <c r="N43" s="117">
        <f t="shared" si="4"/>
        <v>0</v>
      </c>
      <c r="O43" s="44">
        <f t="shared" si="5"/>
        <v>0</v>
      </c>
      <c r="P43" s="45">
        <f t="shared" si="6"/>
        <v>0</v>
      </c>
      <c r="Q43" s="19"/>
    </row>
    <row r="44" spans="1:17" ht="22.5" x14ac:dyDescent="0.2">
      <c r="A44" s="115" t="s">
        <v>69</v>
      </c>
      <c r="B44" s="116"/>
      <c r="C44" s="105" t="s">
        <v>228</v>
      </c>
      <c r="D44" s="106" t="s">
        <v>75</v>
      </c>
      <c r="E44" s="107">
        <v>11.8</v>
      </c>
      <c r="F44" s="112"/>
      <c r="G44" s="113"/>
      <c r="H44" s="117">
        <f t="shared" si="0"/>
        <v>0</v>
      </c>
      <c r="I44" s="113"/>
      <c r="J44" s="113"/>
      <c r="K44" s="118">
        <f t="shared" si="1"/>
        <v>0</v>
      </c>
      <c r="L44" s="119">
        <f t="shared" si="2"/>
        <v>0</v>
      </c>
      <c r="M44" s="117">
        <f t="shared" si="3"/>
        <v>0</v>
      </c>
      <c r="N44" s="117">
        <f t="shared" si="4"/>
        <v>0</v>
      </c>
      <c r="O44" s="44">
        <f t="shared" si="5"/>
        <v>0</v>
      </c>
      <c r="P44" s="45">
        <f t="shared" si="6"/>
        <v>0</v>
      </c>
      <c r="Q44" s="19"/>
    </row>
    <row r="45" spans="1:17" x14ac:dyDescent="0.2">
      <c r="A45" s="115">
        <v>13</v>
      </c>
      <c r="B45" s="116" t="s">
        <v>66</v>
      </c>
      <c r="C45" s="105" t="s">
        <v>229</v>
      </c>
      <c r="D45" s="106" t="s">
        <v>75</v>
      </c>
      <c r="E45" s="107">
        <v>11.2</v>
      </c>
      <c r="F45" s="112"/>
      <c r="G45" s="113"/>
      <c r="H45" s="117">
        <f t="shared" si="0"/>
        <v>0</v>
      </c>
      <c r="I45" s="113"/>
      <c r="J45" s="113"/>
      <c r="K45" s="118">
        <f t="shared" si="1"/>
        <v>0</v>
      </c>
      <c r="L45" s="119">
        <f t="shared" si="2"/>
        <v>0</v>
      </c>
      <c r="M45" s="117">
        <f t="shared" si="3"/>
        <v>0</v>
      </c>
      <c r="N45" s="117">
        <f t="shared" si="4"/>
        <v>0</v>
      </c>
      <c r="O45" s="44">
        <f t="shared" si="5"/>
        <v>0</v>
      </c>
      <c r="P45" s="45">
        <f t="shared" si="6"/>
        <v>0</v>
      </c>
      <c r="Q45" s="19"/>
    </row>
    <row r="46" spans="1:17" x14ac:dyDescent="0.2">
      <c r="A46" s="115" t="s">
        <v>69</v>
      </c>
      <c r="B46" s="116"/>
      <c r="C46" s="105" t="s">
        <v>230</v>
      </c>
      <c r="D46" s="106" t="s">
        <v>87</v>
      </c>
      <c r="E46" s="107">
        <v>4.4799999999999995</v>
      </c>
      <c r="F46" s="112"/>
      <c r="G46" s="113"/>
      <c r="H46" s="117">
        <f t="shared" si="0"/>
        <v>0</v>
      </c>
      <c r="I46" s="113"/>
      <c r="J46" s="113"/>
      <c r="K46" s="118">
        <f t="shared" si="1"/>
        <v>0</v>
      </c>
      <c r="L46" s="119">
        <f t="shared" si="2"/>
        <v>0</v>
      </c>
      <c r="M46" s="117">
        <f t="shared" si="3"/>
        <v>0</v>
      </c>
      <c r="N46" s="117">
        <f t="shared" si="4"/>
        <v>0</v>
      </c>
      <c r="O46" s="44">
        <f t="shared" si="5"/>
        <v>0</v>
      </c>
      <c r="P46" s="45">
        <f t="shared" si="6"/>
        <v>0</v>
      </c>
      <c r="Q46" s="19"/>
    </row>
    <row r="47" spans="1:17" ht="45" x14ac:dyDescent="0.2">
      <c r="A47" s="115">
        <v>14</v>
      </c>
      <c r="B47" s="116" t="s">
        <v>66</v>
      </c>
      <c r="C47" s="105" t="s">
        <v>512</v>
      </c>
      <c r="D47" s="106" t="s">
        <v>204</v>
      </c>
      <c r="E47" s="107">
        <v>1</v>
      </c>
      <c r="F47" s="112"/>
      <c r="G47" s="113"/>
      <c r="H47" s="117">
        <f t="shared" si="0"/>
        <v>0</v>
      </c>
      <c r="I47" s="113"/>
      <c r="J47" s="113"/>
      <c r="K47" s="118">
        <f t="shared" si="1"/>
        <v>0</v>
      </c>
      <c r="L47" s="119">
        <f t="shared" si="2"/>
        <v>0</v>
      </c>
      <c r="M47" s="117">
        <f t="shared" si="3"/>
        <v>0</v>
      </c>
      <c r="N47" s="117">
        <f t="shared" si="4"/>
        <v>0</v>
      </c>
      <c r="O47" s="44">
        <f t="shared" si="5"/>
        <v>0</v>
      </c>
      <c r="P47" s="45">
        <f t="shared" si="6"/>
        <v>0</v>
      </c>
      <c r="Q47" s="19"/>
    </row>
    <row r="48" spans="1:17" ht="22.5" x14ac:dyDescent="0.2">
      <c r="A48" s="115" t="s">
        <v>69</v>
      </c>
      <c r="B48" s="116"/>
      <c r="C48" s="105" t="s">
        <v>231</v>
      </c>
      <c r="D48" s="106" t="s">
        <v>71</v>
      </c>
      <c r="E48" s="107">
        <v>4</v>
      </c>
      <c r="F48" s="112"/>
      <c r="G48" s="113"/>
      <c r="H48" s="117">
        <f t="shared" si="0"/>
        <v>0</v>
      </c>
      <c r="I48" s="113"/>
      <c r="J48" s="113"/>
      <c r="K48" s="118">
        <f t="shared" si="1"/>
        <v>0</v>
      </c>
      <c r="L48" s="119">
        <f t="shared" si="2"/>
        <v>0</v>
      </c>
      <c r="M48" s="117">
        <f t="shared" si="3"/>
        <v>0</v>
      </c>
      <c r="N48" s="117">
        <f t="shared" si="4"/>
        <v>0</v>
      </c>
      <c r="O48" s="44">
        <f t="shared" si="5"/>
        <v>0</v>
      </c>
      <c r="P48" s="45">
        <f t="shared" si="6"/>
        <v>0</v>
      </c>
      <c r="Q48" s="19"/>
    </row>
    <row r="49" spans="1:17" ht="22.5" x14ac:dyDescent="0.2">
      <c r="A49" s="115" t="s">
        <v>69</v>
      </c>
      <c r="B49" s="116"/>
      <c r="C49" s="105" t="s">
        <v>232</v>
      </c>
      <c r="D49" s="106" t="s">
        <v>71</v>
      </c>
      <c r="E49" s="107">
        <v>4</v>
      </c>
      <c r="F49" s="112"/>
      <c r="G49" s="113"/>
      <c r="H49" s="117">
        <f t="shared" si="0"/>
        <v>0</v>
      </c>
      <c r="I49" s="113"/>
      <c r="J49" s="113"/>
      <c r="K49" s="118">
        <f t="shared" si="1"/>
        <v>0</v>
      </c>
      <c r="L49" s="119">
        <f t="shared" si="2"/>
        <v>0</v>
      </c>
      <c r="M49" s="117">
        <f t="shared" si="3"/>
        <v>0</v>
      </c>
      <c r="N49" s="117">
        <f t="shared" si="4"/>
        <v>0</v>
      </c>
      <c r="O49" s="44">
        <f t="shared" si="5"/>
        <v>0</v>
      </c>
      <c r="P49" s="45">
        <f t="shared" si="6"/>
        <v>0</v>
      </c>
      <c r="Q49" s="19"/>
    </row>
    <row r="50" spans="1:17" ht="22.5" x14ac:dyDescent="0.2">
      <c r="A50" s="115" t="s">
        <v>69</v>
      </c>
      <c r="B50" s="116"/>
      <c r="C50" s="105" t="s">
        <v>233</v>
      </c>
      <c r="D50" s="106" t="s">
        <v>146</v>
      </c>
      <c r="E50" s="107">
        <v>0.15</v>
      </c>
      <c r="F50" s="112"/>
      <c r="G50" s="113"/>
      <c r="H50" s="117">
        <f t="shared" si="0"/>
        <v>0</v>
      </c>
      <c r="I50" s="113"/>
      <c r="J50" s="113"/>
      <c r="K50" s="118">
        <f t="shared" si="1"/>
        <v>0</v>
      </c>
      <c r="L50" s="119">
        <f t="shared" si="2"/>
        <v>0</v>
      </c>
      <c r="M50" s="117">
        <f t="shared" si="3"/>
        <v>0</v>
      </c>
      <c r="N50" s="117">
        <f t="shared" si="4"/>
        <v>0</v>
      </c>
      <c r="O50" s="44">
        <f t="shared" si="5"/>
        <v>0</v>
      </c>
      <c r="P50" s="45">
        <f t="shared" si="6"/>
        <v>0</v>
      </c>
      <c r="Q50" s="19"/>
    </row>
    <row r="51" spans="1:17" ht="22.5" x14ac:dyDescent="0.2">
      <c r="A51" s="115" t="s">
        <v>69</v>
      </c>
      <c r="B51" s="116"/>
      <c r="C51" s="105" t="s">
        <v>234</v>
      </c>
      <c r="D51" s="106" t="s">
        <v>71</v>
      </c>
      <c r="E51" s="107">
        <v>4</v>
      </c>
      <c r="F51" s="112"/>
      <c r="G51" s="113"/>
      <c r="H51" s="117">
        <f t="shared" si="0"/>
        <v>0</v>
      </c>
      <c r="I51" s="113"/>
      <c r="J51" s="113"/>
      <c r="K51" s="118">
        <f t="shared" si="1"/>
        <v>0</v>
      </c>
      <c r="L51" s="119">
        <f t="shared" si="2"/>
        <v>0</v>
      </c>
      <c r="M51" s="117">
        <f t="shared" si="3"/>
        <v>0</v>
      </c>
      <c r="N51" s="117">
        <f t="shared" si="4"/>
        <v>0</v>
      </c>
      <c r="O51" s="44">
        <f t="shared" si="5"/>
        <v>0</v>
      </c>
      <c r="P51" s="45">
        <f t="shared" si="6"/>
        <v>0</v>
      </c>
      <c r="Q51" s="19"/>
    </row>
    <row r="52" spans="1:17" ht="22.5" x14ac:dyDescent="0.2">
      <c r="A52" s="115" t="s">
        <v>69</v>
      </c>
      <c r="B52" s="116"/>
      <c r="C52" s="105" t="s">
        <v>235</v>
      </c>
      <c r="D52" s="106" t="s">
        <v>71</v>
      </c>
      <c r="E52" s="107">
        <v>4</v>
      </c>
      <c r="F52" s="112"/>
      <c r="G52" s="113"/>
      <c r="H52" s="117">
        <f t="shared" si="0"/>
        <v>0</v>
      </c>
      <c r="I52" s="113"/>
      <c r="J52" s="113"/>
      <c r="K52" s="118">
        <f t="shared" si="1"/>
        <v>0</v>
      </c>
      <c r="L52" s="119">
        <f t="shared" si="2"/>
        <v>0</v>
      </c>
      <c r="M52" s="117">
        <f t="shared" si="3"/>
        <v>0</v>
      </c>
      <c r="N52" s="117">
        <f t="shared" si="4"/>
        <v>0</v>
      </c>
      <c r="O52" s="44">
        <f t="shared" si="5"/>
        <v>0</v>
      </c>
      <c r="P52" s="45">
        <f t="shared" si="6"/>
        <v>0</v>
      </c>
      <c r="Q52" s="19"/>
    </row>
    <row r="53" spans="1:17" ht="22.5" x14ac:dyDescent="0.2">
      <c r="A53" s="115" t="s">
        <v>69</v>
      </c>
      <c r="B53" s="116"/>
      <c r="C53" s="105" t="s">
        <v>236</v>
      </c>
      <c r="D53" s="106" t="s">
        <v>87</v>
      </c>
      <c r="E53" s="107">
        <v>34.799999999999997</v>
      </c>
      <c r="F53" s="112"/>
      <c r="G53" s="113"/>
      <c r="H53" s="117">
        <f t="shared" si="0"/>
        <v>0</v>
      </c>
      <c r="I53" s="113"/>
      <c r="J53" s="113"/>
      <c r="K53" s="118">
        <f t="shared" si="1"/>
        <v>0</v>
      </c>
      <c r="L53" s="119">
        <f t="shared" si="2"/>
        <v>0</v>
      </c>
      <c r="M53" s="117">
        <f t="shared" si="3"/>
        <v>0</v>
      </c>
      <c r="N53" s="117">
        <f t="shared" si="4"/>
        <v>0</v>
      </c>
      <c r="O53" s="44">
        <f t="shared" si="5"/>
        <v>0</v>
      </c>
      <c r="P53" s="45">
        <f t="shared" si="6"/>
        <v>0</v>
      </c>
      <c r="Q53" s="19"/>
    </row>
    <row r="54" spans="1:17" ht="22.5" x14ac:dyDescent="0.2">
      <c r="A54" s="115" t="s">
        <v>69</v>
      </c>
      <c r="B54" s="116"/>
      <c r="C54" s="105" t="s">
        <v>237</v>
      </c>
      <c r="D54" s="106" t="s">
        <v>71</v>
      </c>
      <c r="E54" s="107">
        <v>48</v>
      </c>
      <c r="F54" s="112"/>
      <c r="G54" s="113"/>
      <c r="H54" s="117">
        <f t="shared" si="0"/>
        <v>0</v>
      </c>
      <c r="I54" s="113"/>
      <c r="J54" s="113"/>
      <c r="K54" s="118">
        <f t="shared" si="1"/>
        <v>0</v>
      </c>
      <c r="L54" s="119">
        <f t="shared" si="2"/>
        <v>0</v>
      </c>
      <c r="M54" s="117">
        <f t="shared" si="3"/>
        <v>0</v>
      </c>
      <c r="N54" s="117">
        <f t="shared" si="4"/>
        <v>0</v>
      </c>
      <c r="O54" s="44">
        <f t="shared" si="5"/>
        <v>0</v>
      </c>
      <c r="P54" s="45">
        <f t="shared" si="6"/>
        <v>0</v>
      </c>
      <c r="Q54" s="19"/>
    </row>
    <row r="55" spans="1:17" x14ac:dyDescent="0.2">
      <c r="A55" s="115">
        <v>15</v>
      </c>
      <c r="B55" s="116" t="s">
        <v>66</v>
      </c>
      <c r="C55" s="105" t="s">
        <v>238</v>
      </c>
      <c r="D55" s="106" t="s">
        <v>75</v>
      </c>
      <c r="E55" s="107">
        <v>1.2</v>
      </c>
      <c r="F55" s="112"/>
      <c r="G55" s="113"/>
      <c r="H55" s="117">
        <f t="shared" si="0"/>
        <v>0</v>
      </c>
      <c r="I55" s="113"/>
      <c r="J55" s="113"/>
      <c r="K55" s="118">
        <f t="shared" si="1"/>
        <v>0</v>
      </c>
      <c r="L55" s="119">
        <f t="shared" si="2"/>
        <v>0</v>
      </c>
      <c r="M55" s="117">
        <f t="shared" si="3"/>
        <v>0</v>
      </c>
      <c r="N55" s="117">
        <f t="shared" si="4"/>
        <v>0</v>
      </c>
      <c r="O55" s="44">
        <f t="shared" si="5"/>
        <v>0</v>
      </c>
      <c r="P55" s="45">
        <f t="shared" si="6"/>
        <v>0</v>
      </c>
      <c r="Q55" s="19"/>
    </row>
    <row r="56" spans="1:17" x14ac:dyDescent="0.2">
      <c r="A56" s="115" t="s">
        <v>69</v>
      </c>
      <c r="B56" s="116"/>
      <c r="C56" s="105" t="s">
        <v>230</v>
      </c>
      <c r="D56" s="106" t="s">
        <v>87</v>
      </c>
      <c r="E56" s="107">
        <v>0.48</v>
      </c>
      <c r="F56" s="112"/>
      <c r="G56" s="113"/>
      <c r="H56" s="117">
        <f t="shared" si="0"/>
        <v>0</v>
      </c>
      <c r="I56" s="113"/>
      <c r="J56" s="113"/>
      <c r="K56" s="118">
        <f t="shared" si="1"/>
        <v>0</v>
      </c>
      <c r="L56" s="119">
        <f t="shared" si="2"/>
        <v>0</v>
      </c>
      <c r="M56" s="117">
        <f t="shared" si="3"/>
        <v>0</v>
      </c>
      <c r="N56" s="117">
        <f t="shared" si="4"/>
        <v>0</v>
      </c>
      <c r="O56" s="44">
        <f t="shared" si="5"/>
        <v>0</v>
      </c>
      <c r="P56" s="45">
        <f t="shared" si="6"/>
        <v>0</v>
      </c>
      <c r="Q56" s="19"/>
    </row>
    <row r="57" spans="1:17" ht="22.5" x14ac:dyDescent="0.2">
      <c r="A57" s="115" t="s">
        <v>69</v>
      </c>
      <c r="B57" s="116"/>
      <c r="C57" s="105" t="s">
        <v>239</v>
      </c>
      <c r="D57" s="106" t="s">
        <v>68</v>
      </c>
      <c r="E57" s="107">
        <v>7</v>
      </c>
      <c r="F57" s="112"/>
      <c r="G57" s="113"/>
      <c r="H57" s="117">
        <f t="shared" si="0"/>
        <v>0</v>
      </c>
      <c r="I57" s="113"/>
      <c r="J57" s="113"/>
      <c r="K57" s="118">
        <f t="shared" si="1"/>
        <v>0</v>
      </c>
      <c r="L57" s="119">
        <f t="shared" si="2"/>
        <v>0</v>
      </c>
      <c r="M57" s="117">
        <f t="shared" si="3"/>
        <v>0</v>
      </c>
      <c r="N57" s="117">
        <f t="shared" si="4"/>
        <v>0</v>
      </c>
      <c r="O57" s="44">
        <f t="shared" si="5"/>
        <v>0</v>
      </c>
      <c r="P57" s="45">
        <f t="shared" si="6"/>
        <v>0</v>
      </c>
      <c r="Q57" s="19"/>
    </row>
    <row r="58" spans="1:17" ht="22.5" x14ac:dyDescent="0.2">
      <c r="A58" s="115">
        <v>16</v>
      </c>
      <c r="B58" s="116" t="s">
        <v>66</v>
      </c>
      <c r="C58" s="105" t="s">
        <v>240</v>
      </c>
      <c r="D58" s="106" t="s">
        <v>75</v>
      </c>
      <c r="E58" s="107">
        <v>1</v>
      </c>
      <c r="F58" s="112"/>
      <c r="G58" s="113"/>
      <c r="H58" s="117">
        <f t="shared" si="0"/>
        <v>0</v>
      </c>
      <c r="I58" s="113"/>
      <c r="J58" s="113"/>
      <c r="K58" s="118">
        <f t="shared" si="1"/>
        <v>0</v>
      </c>
      <c r="L58" s="119">
        <f t="shared" si="2"/>
        <v>0</v>
      </c>
      <c r="M58" s="117">
        <f t="shared" si="3"/>
        <v>0</v>
      </c>
      <c r="N58" s="117">
        <f t="shared" si="4"/>
        <v>0</v>
      </c>
      <c r="O58" s="44">
        <f t="shared" si="5"/>
        <v>0</v>
      </c>
      <c r="P58" s="45">
        <f t="shared" si="6"/>
        <v>0</v>
      </c>
      <c r="Q58" s="19"/>
    </row>
    <row r="59" spans="1:17" ht="33.75" x14ac:dyDescent="0.2">
      <c r="A59" s="115">
        <v>17</v>
      </c>
      <c r="B59" s="116" t="s">
        <v>66</v>
      </c>
      <c r="C59" s="105" t="s">
        <v>241</v>
      </c>
      <c r="D59" s="106" t="s">
        <v>71</v>
      </c>
      <c r="E59" s="107">
        <v>44</v>
      </c>
      <c r="F59" s="112"/>
      <c r="G59" s="113"/>
      <c r="H59" s="117">
        <f t="shared" si="0"/>
        <v>0</v>
      </c>
      <c r="I59" s="113"/>
      <c r="J59" s="113"/>
      <c r="K59" s="118">
        <f t="shared" si="1"/>
        <v>0</v>
      </c>
      <c r="L59" s="119">
        <f t="shared" si="2"/>
        <v>0</v>
      </c>
      <c r="M59" s="117">
        <f t="shared" si="3"/>
        <v>0</v>
      </c>
      <c r="N59" s="117">
        <f t="shared" si="4"/>
        <v>0</v>
      </c>
      <c r="O59" s="44">
        <f t="shared" si="5"/>
        <v>0</v>
      </c>
      <c r="P59" s="45">
        <f t="shared" si="6"/>
        <v>0</v>
      </c>
      <c r="Q59" s="19"/>
    </row>
    <row r="60" spans="1:17" ht="22.5" x14ac:dyDescent="0.2">
      <c r="A60" s="115">
        <v>18</v>
      </c>
      <c r="B60" s="116" t="s">
        <v>66</v>
      </c>
      <c r="C60" s="105" t="s">
        <v>242</v>
      </c>
      <c r="D60" s="106" t="s">
        <v>68</v>
      </c>
      <c r="E60" s="107">
        <v>182</v>
      </c>
      <c r="F60" s="112"/>
      <c r="G60" s="113"/>
      <c r="H60" s="117">
        <f t="shared" si="0"/>
        <v>0</v>
      </c>
      <c r="I60" s="113"/>
      <c r="J60" s="113"/>
      <c r="K60" s="118">
        <f t="shared" si="1"/>
        <v>0</v>
      </c>
      <c r="L60" s="119">
        <f t="shared" si="2"/>
        <v>0</v>
      </c>
      <c r="M60" s="117">
        <f t="shared" si="3"/>
        <v>0</v>
      </c>
      <c r="N60" s="117">
        <f t="shared" si="4"/>
        <v>0</v>
      </c>
      <c r="O60" s="44">
        <f t="shared" si="5"/>
        <v>0</v>
      </c>
      <c r="P60" s="45">
        <f t="shared" si="6"/>
        <v>0</v>
      </c>
      <c r="Q60" s="19"/>
    </row>
    <row r="61" spans="1:17" ht="22.5" x14ac:dyDescent="0.2">
      <c r="A61" s="115" t="s">
        <v>69</v>
      </c>
      <c r="B61" s="116"/>
      <c r="C61" s="105" t="s">
        <v>243</v>
      </c>
      <c r="D61" s="106" t="s">
        <v>68</v>
      </c>
      <c r="E61" s="107">
        <v>182</v>
      </c>
      <c r="F61" s="112"/>
      <c r="G61" s="113"/>
      <c r="H61" s="117">
        <f t="shared" si="0"/>
        <v>0</v>
      </c>
      <c r="I61" s="113"/>
      <c r="J61" s="113"/>
      <c r="K61" s="118">
        <f t="shared" si="1"/>
        <v>0</v>
      </c>
      <c r="L61" s="119">
        <f t="shared" si="2"/>
        <v>0</v>
      </c>
      <c r="M61" s="117">
        <f t="shared" si="3"/>
        <v>0</v>
      </c>
      <c r="N61" s="117">
        <f t="shared" si="4"/>
        <v>0</v>
      </c>
      <c r="O61" s="44">
        <f t="shared" si="5"/>
        <v>0</v>
      </c>
      <c r="P61" s="45">
        <f t="shared" si="6"/>
        <v>0</v>
      </c>
      <c r="Q61" s="19"/>
    </row>
    <row r="62" spans="1:17" x14ac:dyDescent="0.2">
      <c r="A62" s="115" t="s">
        <v>69</v>
      </c>
      <c r="B62" s="116"/>
      <c r="C62" s="105" t="s">
        <v>244</v>
      </c>
      <c r="D62" s="106" t="s">
        <v>68</v>
      </c>
      <c r="E62" s="107">
        <v>182</v>
      </c>
      <c r="F62" s="112"/>
      <c r="G62" s="113"/>
      <c r="H62" s="117">
        <f t="shared" si="0"/>
        <v>0</v>
      </c>
      <c r="I62" s="113"/>
      <c r="J62" s="113"/>
      <c r="K62" s="118">
        <f t="shared" si="1"/>
        <v>0</v>
      </c>
      <c r="L62" s="119">
        <f t="shared" si="2"/>
        <v>0</v>
      </c>
      <c r="M62" s="117">
        <f t="shared" si="3"/>
        <v>0</v>
      </c>
      <c r="N62" s="117">
        <f t="shared" si="4"/>
        <v>0</v>
      </c>
      <c r="O62" s="44">
        <f t="shared" si="5"/>
        <v>0</v>
      </c>
      <c r="P62" s="45">
        <f t="shared" si="6"/>
        <v>0</v>
      </c>
      <c r="Q62" s="19"/>
    </row>
    <row r="63" spans="1:17" ht="22.5" x14ac:dyDescent="0.2">
      <c r="A63" s="115" t="s">
        <v>69</v>
      </c>
      <c r="B63" s="116"/>
      <c r="C63" s="105" t="s">
        <v>245</v>
      </c>
      <c r="D63" s="106" t="s">
        <v>87</v>
      </c>
      <c r="E63" s="107">
        <v>136.03200000000001</v>
      </c>
      <c r="F63" s="112"/>
      <c r="G63" s="113"/>
      <c r="H63" s="117">
        <f t="shared" si="0"/>
        <v>0</v>
      </c>
      <c r="I63" s="113"/>
      <c r="J63" s="113"/>
      <c r="K63" s="118">
        <f t="shared" si="1"/>
        <v>0</v>
      </c>
      <c r="L63" s="119">
        <f t="shared" si="2"/>
        <v>0</v>
      </c>
      <c r="M63" s="117">
        <f t="shared" si="3"/>
        <v>0</v>
      </c>
      <c r="N63" s="117">
        <f t="shared" si="4"/>
        <v>0</v>
      </c>
      <c r="O63" s="44">
        <f t="shared" si="5"/>
        <v>0</v>
      </c>
      <c r="P63" s="45">
        <f t="shared" si="6"/>
        <v>0</v>
      </c>
      <c r="Q63" s="19"/>
    </row>
    <row r="64" spans="1:17" ht="22.5" x14ac:dyDescent="0.2">
      <c r="A64" s="115">
        <v>19</v>
      </c>
      <c r="B64" s="116" t="s">
        <v>66</v>
      </c>
      <c r="C64" s="105" t="s">
        <v>246</v>
      </c>
      <c r="D64" s="106" t="s">
        <v>75</v>
      </c>
      <c r="E64" s="107">
        <v>76.44</v>
      </c>
      <c r="F64" s="112"/>
      <c r="G64" s="113"/>
      <c r="H64" s="117">
        <f t="shared" si="0"/>
        <v>0</v>
      </c>
      <c r="I64" s="113"/>
      <c r="J64" s="113"/>
      <c r="K64" s="118">
        <f t="shared" si="1"/>
        <v>0</v>
      </c>
      <c r="L64" s="119">
        <f t="shared" si="2"/>
        <v>0</v>
      </c>
      <c r="M64" s="117">
        <f t="shared" si="3"/>
        <v>0</v>
      </c>
      <c r="N64" s="117">
        <f t="shared" si="4"/>
        <v>0</v>
      </c>
      <c r="O64" s="44">
        <f t="shared" si="5"/>
        <v>0</v>
      </c>
      <c r="P64" s="45">
        <f t="shared" si="6"/>
        <v>0</v>
      </c>
      <c r="Q64" s="19"/>
    </row>
    <row r="65" spans="1:17" x14ac:dyDescent="0.2">
      <c r="A65" s="115" t="s">
        <v>69</v>
      </c>
      <c r="B65" s="116"/>
      <c r="C65" s="105" t="s">
        <v>112</v>
      </c>
      <c r="D65" s="106" t="s">
        <v>204</v>
      </c>
      <c r="E65" s="107">
        <v>7</v>
      </c>
      <c r="F65" s="112"/>
      <c r="G65" s="113"/>
      <c r="H65" s="117">
        <f t="shared" si="0"/>
        <v>0</v>
      </c>
      <c r="I65" s="113"/>
      <c r="J65" s="113"/>
      <c r="K65" s="118">
        <f t="shared" si="1"/>
        <v>0</v>
      </c>
      <c r="L65" s="119">
        <f t="shared" si="2"/>
        <v>0</v>
      </c>
      <c r="M65" s="117">
        <f t="shared" si="3"/>
        <v>0</v>
      </c>
      <c r="N65" s="117">
        <f t="shared" si="4"/>
        <v>0</v>
      </c>
      <c r="O65" s="44">
        <f t="shared" si="5"/>
        <v>0</v>
      </c>
      <c r="P65" s="45">
        <f t="shared" si="6"/>
        <v>0</v>
      </c>
      <c r="Q65" s="19"/>
    </row>
    <row r="66" spans="1:17" x14ac:dyDescent="0.2">
      <c r="A66" s="115" t="s">
        <v>69</v>
      </c>
      <c r="B66" s="116"/>
      <c r="C66" s="105" t="s">
        <v>247</v>
      </c>
      <c r="D66" s="106" t="s">
        <v>115</v>
      </c>
      <c r="E66" s="107">
        <v>22.931999999999999</v>
      </c>
      <c r="F66" s="112"/>
      <c r="G66" s="113"/>
      <c r="H66" s="117">
        <f t="shared" si="0"/>
        <v>0</v>
      </c>
      <c r="I66" s="113"/>
      <c r="J66" s="113"/>
      <c r="K66" s="118">
        <f t="shared" si="1"/>
        <v>0</v>
      </c>
      <c r="L66" s="119">
        <f t="shared" si="2"/>
        <v>0</v>
      </c>
      <c r="M66" s="117">
        <f t="shared" si="3"/>
        <v>0</v>
      </c>
      <c r="N66" s="117">
        <f t="shared" si="4"/>
        <v>0</v>
      </c>
      <c r="O66" s="44">
        <f t="shared" si="5"/>
        <v>0</v>
      </c>
      <c r="P66" s="45">
        <f t="shared" si="6"/>
        <v>0</v>
      </c>
      <c r="Q66" s="19"/>
    </row>
    <row r="67" spans="1:17" x14ac:dyDescent="0.2">
      <c r="A67" s="115" t="s">
        <v>69</v>
      </c>
      <c r="B67" s="116"/>
      <c r="C67" s="105" t="s">
        <v>248</v>
      </c>
      <c r="D67" s="106"/>
      <c r="E67" s="107"/>
      <c r="F67" s="112"/>
      <c r="G67" s="113"/>
      <c r="H67" s="117">
        <f t="shared" si="0"/>
        <v>0</v>
      </c>
      <c r="I67" s="113"/>
      <c r="J67" s="113"/>
      <c r="K67" s="118">
        <f t="shared" si="1"/>
        <v>0</v>
      </c>
      <c r="L67" s="119">
        <f t="shared" si="2"/>
        <v>0</v>
      </c>
      <c r="M67" s="117">
        <f t="shared" si="3"/>
        <v>0</v>
      </c>
      <c r="N67" s="117">
        <f t="shared" si="4"/>
        <v>0</v>
      </c>
      <c r="O67" s="44">
        <f t="shared" si="5"/>
        <v>0</v>
      </c>
      <c r="P67" s="45">
        <f t="shared" si="6"/>
        <v>0</v>
      </c>
      <c r="Q67" s="19"/>
    </row>
    <row r="68" spans="1:17" ht="23.25" thickBot="1" x14ac:dyDescent="0.25">
      <c r="A68" s="115" t="s">
        <v>69</v>
      </c>
      <c r="B68" s="116"/>
      <c r="C68" s="105" t="s">
        <v>249</v>
      </c>
      <c r="D68" s="106"/>
      <c r="E68" s="107"/>
      <c r="F68" s="112"/>
      <c r="G68" s="113"/>
      <c r="H68" s="117">
        <f t="shared" si="0"/>
        <v>0</v>
      </c>
      <c r="I68" s="113"/>
      <c r="J68" s="113"/>
      <c r="K68" s="118">
        <f t="shared" si="1"/>
        <v>0</v>
      </c>
      <c r="L68" s="119">
        <f t="shared" si="2"/>
        <v>0</v>
      </c>
      <c r="M68" s="117">
        <f t="shared" si="3"/>
        <v>0</v>
      </c>
      <c r="N68" s="117">
        <f t="shared" si="4"/>
        <v>0</v>
      </c>
      <c r="O68" s="44">
        <f t="shared" si="5"/>
        <v>0</v>
      </c>
      <c r="P68" s="45">
        <f t="shared" si="6"/>
        <v>0</v>
      </c>
      <c r="Q68" s="19"/>
    </row>
    <row r="69" spans="1:17" ht="12" thickBot="1" x14ac:dyDescent="0.25">
      <c r="A69" s="215" t="str">
        <f>'1a'!A70:K70</f>
        <v xml:space="preserve">Tiešās izmaksas kopā, t. sk. darba devēja sociālais nodoklis 23,59% </v>
      </c>
      <c r="B69" s="213"/>
      <c r="C69" s="213"/>
      <c r="D69" s="213"/>
      <c r="E69" s="213"/>
      <c r="F69" s="213"/>
      <c r="G69" s="213"/>
      <c r="H69" s="213"/>
      <c r="I69" s="213"/>
      <c r="J69" s="213"/>
      <c r="K69" s="214"/>
      <c r="L69" s="125">
        <f>SUM(L14:L68)</f>
        <v>0</v>
      </c>
      <c r="M69" s="132">
        <f>SUM(M14:M68)</f>
        <v>0</v>
      </c>
      <c r="N69" s="132">
        <f>SUM(N14:N68)</f>
        <v>0</v>
      </c>
      <c r="O69" s="67">
        <f>SUM(O14:O68)</f>
        <v>0</v>
      </c>
      <c r="P69" s="68">
        <f>SUM(P14:P68)</f>
        <v>0</v>
      </c>
    </row>
    <row r="70" spans="1:17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1:17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7" x14ac:dyDescent="0.2">
      <c r="A72" s="1" t="s">
        <v>14</v>
      </c>
      <c r="B72" s="15"/>
      <c r="C72" s="210">
        <f>'Kops a'!C32:H32</f>
        <v>0</v>
      </c>
      <c r="D72" s="210"/>
      <c r="E72" s="210"/>
      <c r="F72" s="210"/>
      <c r="G72" s="210"/>
      <c r="H72" s="210"/>
      <c r="I72" s="15"/>
      <c r="J72" s="15"/>
      <c r="K72" s="15"/>
      <c r="L72" s="15"/>
      <c r="M72" s="15"/>
      <c r="N72" s="15"/>
      <c r="O72" s="15"/>
      <c r="P72" s="15"/>
    </row>
    <row r="73" spans="1:17" x14ac:dyDescent="0.2">
      <c r="A73" s="15"/>
      <c r="B73" s="15"/>
      <c r="C73" s="147" t="s">
        <v>15</v>
      </c>
      <c r="D73" s="147"/>
      <c r="E73" s="147"/>
      <c r="F73" s="147"/>
      <c r="G73" s="147"/>
      <c r="H73" s="147"/>
      <c r="I73" s="15"/>
      <c r="J73" s="15"/>
      <c r="K73" s="15"/>
      <c r="L73" s="15"/>
      <c r="M73" s="15"/>
      <c r="N73" s="15"/>
      <c r="O73" s="15"/>
      <c r="P73" s="15"/>
    </row>
    <row r="74" spans="1:17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</row>
    <row r="75" spans="1:17" x14ac:dyDescent="0.2">
      <c r="A75" s="81" t="str">
        <f>'Kops a'!A35</f>
        <v xml:space="preserve">Tāme sastādīta 2021. gada </v>
      </c>
      <c r="B75" s="82"/>
      <c r="C75" s="82"/>
      <c r="D75" s="82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</row>
    <row r="76" spans="1:17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7" x14ac:dyDescent="0.2">
      <c r="A77" s="1" t="s">
        <v>37</v>
      </c>
      <c r="B77" s="15"/>
      <c r="C77" s="210">
        <f>'Kops a'!C37:H37</f>
        <v>0</v>
      </c>
      <c r="D77" s="210"/>
      <c r="E77" s="210"/>
      <c r="F77" s="210"/>
      <c r="G77" s="210"/>
      <c r="H77" s="210"/>
      <c r="I77" s="15"/>
      <c r="J77" s="15"/>
      <c r="K77" s="15"/>
      <c r="L77" s="15"/>
      <c r="M77" s="15"/>
      <c r="N77" s="15"/>
      <c r="O77" s="15"/>
      <c r="P77" s="15"/>
    </row>
    <row r="78" spans="1:17" x14ac:dyDescent="0.2">
      <c r="A78" s="15"/>
      <c r="B78" s="15"/>
      <c r="C78" s="147" t="s">
        <v>15</v>
      </c>
      <c r="D78" s="147"/>
      <c r="E78" s="147"/>
      <c r="F78" s="147"/>
      <c r="G78" s="147"/>
      <c r="H78" s="147"/>
      <c r="I78" s="15"/>
      <c r="J78" s="15"/>
      <c r="K78" s="15"/>
      <c r="L78" s="15"/>
      <c r="M78" s="15"/>
      <c r="N78" s="15"/>
      <c r="O78" s="15"/>
      <c r="P78" s="15"/>
    </row>
    <row r="79" spans="1:17" x14ac:dyDescent="0.2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</row>
    <row r="80" spans="1:17" x14ac:dyDescent="0.2">
      <c r="A80" s="81" t="s">
        <v>54</v>
      </c>
      <c r="B80" s="82"/>
      <c r="C80" s="86">
        <f>'Kops a'!C40</f>
        <v>0</v>
      </c>
      <c r="D80" s="47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ht="13.5" x14ac:dyDescent="0.2">
      <c r="A82" s="96" t="s">
        <v>62</v>
      </c>
    </row>
    <row r="83" spans="1:16" ht="12" x14ac:dyDescent="0.2">
      <c r="A83" s="95" t="s">
        <v>63</v>
      </c>
    </row>
    <row r="84" spans="1:16" ht="12" x14ac:dyDescent="0.2">
      <c r="A84" s="95" t="s">
        <v>64</v>
      </c>
    </row>
  </sheetData>
  <mergeCells count="22">
    <mergeCell ref="C78:H78"/>
    <mergeCell ref="C4:I4"/>
    <mergeCell ref="F12:K12"/>
    <mergeCell ref="A9:F9"/>
    <mergeCell ref="J9:M9"/>
    <mergeCell ref="D8:L8"/>
    <mergeCell ref="A69:K69"/>
    <mergeCell ref="C72:H72"/>
    <mergeCell ref="C73:H73"/>
    <mergeCell ref="C77:H77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68 I15:J68 D15:G68">
    <cfRule type="cellIs" dxfId="81" priority="26" operator="equal">
      <formula>0</formula>
    </cfRule>
  </conditionalFormatting>
  <conditionalFormatting sqref="N9:O9">
    <cfRule type="cellIs" dxfId="80" priority="25" operator="equal">
      <formula>0</formula>
    </cfRule>
  </conditionalFormatting>
  <conditionalFormatting sqref="A9:F9">
    <cfRule type="containsText" dxfId="79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78" priority="22" operator="equal">
      <formula>0</formula>
    </cfRule>
  </conditionalFormatting>
  <conditionalFormatting sqref="O10">
    <cfRule type="cellIs" dxfId="77" priority="21" operator="equal">
      <formula>"20__. gada __. _________"</formula>
    </cfRule>
  </conditionalFormatting>
  <conditionalFormatting sqref="A69:K69">
    <cfRule type="containsText" dxfId="76" priority="20" operator="containsText" text="Tiešās izmaksas kopā, t. sk. darba devēja sociālais nodoklis __.__% ">
      <formula>NOT(ISERROR(SEARCH("Tiešās izmaksas kopā, t. sk. darba devēja sociālais nodoklis __.__% ",A69)))</formula>
    </cfRule>
  </conditionalFormatting>
  <conditionalFormatting sqref="H14:H68 K14:P68 L69:P69">
    <cfRule type="cellIs" dxfId="75" priority="15" operator="equal">
      <formula>0</formula>
    </cfRule>
  </conditionalFormatting>
  <conditionalFormatting sqref="C4:I4">
    <cfRule type="cellIs" dxfId="74" priority="14" operator="equal">
      <formula>0</formula>
    </cfRule>
  </conditionalFormatting>
  <conditionalFormatting sqref="C15:C68">
    <cfRule type="cellIs" dxfId="73" priority="13" operator="equal">
      <formula>0</formula>
    </cfRule>
  </conditionalFormatting>
  <conditionalFormatting sqref="D5:L8">
    <cfRule type="cellIs" dxfId="72" priority="11" operator="equal">
      <formula>0</formula>
    </cfRule>
  </conditionalFormatting>
  <conditionalFormatting sqref="A14:B14 D14:G14">
    <cfRule type="cellIs" dxfId="71" priority="10" operator="equal">
      <formula>0</formula>
    </cfRule>
  </conditionalFormatting>
  <conditionalFormatting sqref="C14">
    <cfRule type="cellIs" dxfId="70" priority="9" operator="equal">
      <formula>0</formula>
    </cfRule>
  </conditionalFormatting>
  <conditionalFormatting sqref="I14:J14">
    <cfRule type="cellIs" dxfId="69" priority="8" operator="equal">
      <formula>0</formula>
    </cfRule>
  </conditionalFormatting>
  <conditionalFormatting sqref="P10">
    <cfRule type="cellIs" dxfId="68" priority="7" operator="equal">
      <formula>"20__. gada __. _________"</formula>
    </cfRule>
  </conditionalFormatting>
  <conditionalFormatting sqref="C77:H77">
    <cfRule type="cellIs" dxfId="67" priority="4" operator="equal">
      <formula>0</formula>
    </cfRule>
  </conditionalFormatting>
  <conditionalFormatting sqref="C72:H72">
    <cfRule type="cellIs" dxfId="66" priority="3" operator="equal">
      <formula>0</formula>
    </cfRule>
  </conditionalFormatting>
  <conditionalFormatting sqref="C77:H77 C80 C72:H72">
    <cfRule type="cellIs" dxfId="65" priority="2" operator="equal">
      <formula>0</formula>
    </cfRule>
  </conditionalFormatting>
  <conditionalFormatting sqref="D1">
    <cfRule type="cellIs" dxfId="6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3" manualBreakCount="3">
    <brk id="30" max="15" man="1"/>
    <brk id="46" max="16383" man="1"/>
    <brk id="63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C7EA987-A541-4A14-8BBA-80430C8D8797}">
            <xm:f>NOT(ISERROR(SEARCH("Tāme sastādīta ____. gada ___. ______________",A75)))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A75</xm:sqref>
        </x14:conditionalFormatting>
        <x14:conditionalFormatting xmlns:xm="http://schemas.microsoft.com/office/excel/2006/main">
          <x14:cfRule type="containsText" priority="5" operator="containsText" id="{ACDA78AF-73B6-4D16-9157-A1B6B42F0CA3}">
            <xm:f>NOT(ISERROR(SEARCH("Sertifikāta Nr. _________________________________",A80)))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A80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Q298"/>
  <sheetViews>
    <sheetView tabSelected="1" view="pageBreakPreview" topLeftCell="A115" zoomScale="115" zoomScaleNormal="100" zoomScaleSheetLayoutView="115" workbookViewId="0">
      <selection activeCell="C21" sqref="C21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7" x14ac:dyDescent="0.2">
      <c r="A1" s="20"/>
      <c r="B1" s="20"/>
      <c r="C1" s="24" t="s">
        <v>38</v>
      </c>
      <c r="D1" s="48">
        <f>'Kops a'!A20</f>
        <v>6</v>
      </c>
      <c r="E1" s="20"/>
      <c r="F1" s="20"/>
      <c r="G1" s="20"/>
      <c r="H1" s="20"/>
      <c r="I1" s="20"/>
      <c r="J1" s="20"/>
      <c r="N1" s="23"/>
      <c r="O1" s="24"/>
      <c r="P1" s="25"/>
    </row>
    <row r="2" spans="1:17" x14ac:dyDescent="0.2">
      <c r="A2" s="26"/>
      <c r="B2" s="26"/>
      <c r="C2" s="193" t="s">
        <v>250</v>
      </c>
      <c r="D2" s="193"/>
      <c r="E2" s="193"/>
      <c r="F2" s="193"/>
      <c r="G2" s="193"/>
      <c r="H2" s="193"/>
      <c r="I2" s="193"/>
      <c r="J2" s="26"/>
    </row>
    <row r="3" spans="1:17" x14ac:dyDescent="0.2">
      <c r="A3" s="27"/>
      <c r="B3" s="27"/>
      <c r="C3" s="156" t="s">
        <v>17</v>
      </c>
      <c r="D3" s="156"/>
      <c r="E3" s="156"/>
      <c r="F3" s="156"/>
      <c r="G3" s="156"/>
      <c r="H3" s="156"/>
      <c r="I3" s="156"/>
      <c r="J3" s="27"/>
    </row>
    <row r="4" spans="1:17" x14ac:dyDescent="0.2">
      <c r="A4" s="27"/>
      <c r="B4" s="27"/>
      <c r="C4" s="194" t="s">
        <v>52</v>
      </c>
      <c r="D4" s="194"/>
      <c r="E4" s="194"/>
      <c r="F4" s="194"/>
      <c r="G4" s="194"/>
      <c r="H4" s="194"/>
      <c r="I4" s="194"/>
      <c r="J4" s="27"/>
    </row>
    <row r="5" spans="1:17" x14ac:dyDescent="0.2">
      <c r="A5" s="20"/>
      <c r="B5" s="20"/>
      <c r="C5" s="24" t="s">
        <v>5</v>
      </c>
      <c r="D5" s="207" t="str">
        <f>'Kops a'!D6</f>
        <v>Dzīvojamas ēkas fasādes vienkāršota atjaunošana</v>
      </c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5"/>
    </row>
    <row r="6" spans="1:17" x14ac:dyDescent="0.2">
      <c r="A6" s="20"/>
      <c r="B6" s="20"/>
      <c r="C6" s="24" t="s">
        <v>6</v>
      </c>
      <c r="D6" s="207" t="str">
        <f>'Kops a'!D7</f>
        <v>Daudzdzīvokļu dzīvojamā ēka</v>
      </c>
      <c r="E6" s="207"/>
      <c r="F6" s="207"/>
      <c r="G6" s="207"/>
      <c r="H6" s="207"/>
      <c r="I6" s="207"/>
      <c r="J6" s="207"/>
      <c r="K6" s="207"/>
      <c r="L6" s="207"/>
      <c r="M6" s="15"/>
      <c r="N6" s="15"/>
      <c r="O6" s="15"/>
      <c r="P6" s="15"/>
    </row>
    <row r="7" spans="1:17" x14ac:dyDescent="0.2">
      <c r="A7" s="20"/>
      <c r="B7" s="20"/>
      <c r="C7" s="24" t="s">
        <v>7</v>
      </c>
      <c r="D7" s="207" t="str">
        <f>'Kops a'!D8</f>
        <v>Mirdzas Ķempes iela 22, Liepāja</v>
      </c>
      <c r="E7" s="207"/>
      <c r="F7" s="207"/>
      <c r="G7" s="207"/>
      <c r="H7" s="207"/>
      <c r="I7" s="207"/>
      <c r="J7" s="207"/>
      <c r="K7" s="207"/>
      <c r="L7" s="207"/>
      <c r="M7" s="15"/>
      <c r="N7" s="15"/>
      <c r="O7" s="15"/>
      <c r="P7" s="15"/>
    </row>
    <row r="8" spans="1:17" x14ac:dyDescent="0.2">
      <c r="A8" s="20"/>
      <c r="B8" s="20"/>
      <c r="C8" s="4" t="s">
        <v>20</v>
      </c>
      <c r="D8" s="207" t="str">
        <f>'Kops a'!D9</f>
        <v>WOOS-21-2</v>
      </c>
      <c r="E8" s="207"/>
      <c r="F8" s="207"/>
      <c r="G8" s="207"/>
      <c r="H8" s="207"/>
      <c r="I8" s="207"/>
      <c r="J8" s="207"/>
      <c r="K8" s="207"/>
      <c r="L8" s="207"/>
      <c r="M8" s="15"/>
      <c r="N8" s="15"/>
      <c r="O8" s="15"/>
      <c r="P8" s="15"/>
    </row>
    <row r="9" spans="1:17" ht="11.25" customHeight="1" x14ac:dyDescent="0.2">
      <c r="A9" s="195" t="s">
        <v>559</v>
      </c>
      <c r="B9" s="195"/>
      <c r="C9" s="195"/>
      <c r="D9" s="195"/>
      <c r="E9" s="195"/>
      <c r="F9" s="195"/>
      <c r="G9" s="28"/>
      <c r="H9" s="28"/>
      <c r="I9" s="28"/>
      <c r="J9" s="199" t="s">
        <v>39</v>
      </c>
      <c r="K9" s="199"/>
      <c r="L9" s="199"/>
      <c r="M9" s="199"/>
      <c r="N9" s="206">
        <f>P283</f>
        <v>0</v>
      </c>
      <c r="O9" s="206"/>
      <c r="P9" s="28"/>
    </row>
    <row r="10" spans="1:17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A289</f>
        <v xml:space="preserve">Tāme sastādīta 2021. gada </v>
      </c>
    </row>
    <row r="11" spans="1:17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7" x14ac:dyDescent="0.2">
      <c r="A12" s="169" t="s">
        <v>23</v>
      </c>
      <c r="B12" s="201" t="s">
        <v>40</v>
      </c>
      <c r="C12" s="197" t="s">
        <v>41</v>
      </c>
      <c r="D12" s="204" t="s">
        <v>42</v>
      </c>
      <c r="E12" s="208" t="s">
        <v>43</v>
      </c>
      <c r="F12" s="196" t="s">
        <v>44</v>
      </c>
      <c r="G12" s="197"/>
      <c r="H12" s="197"/>
      <c r="I12" s="197"/>
      <c r="J12" s="197"/>
      <c r="K12" s="198"/>
      <c r="L12" s="196" t="s">
        <v>45</v>
      </c>
      <c r="M12" s="197"/>
      <c r="N12" s="197"/>
      <c r="O12" s="197"/>
      <c r="P12" s="198"/>
    </row>
    <row r="13" spans="1:17" ht="126.75" customHeight="1" thickBot="1" x14ac:dyDescent="0.25">
      <c r="A13" s="200"/>
      <c r="B13" s="202"/>
      <c r="C13" s="203"/>
      <c r="D13" s="205"/>
      <c r="E13" s="209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7" ht="33.75" x14ac:dyDescent="0.2">
      <c r="A14" s="108"/>
      <c r="B14" s="109"/>
      <c r="C14" s="110" t="s">
        <v>251</v>
      </c>
      <c r="D14" s="111"/>
      <c r="E14" s="107"/>
      <c r="F14" s="112"/>
      <c r="G14" s="113"/>
      <c r="H14" s="113">
        <f>ROUND(F14*G14,2)</f>
        <v>0</v>
      </c>
      <c r="I14" s="113"/>
      <c r="J14" s="113"/>
      <c r="K14" s="114">
        <f>SUM(H14:J14)</f>
        <v>0</v>
      </c>
      <c r="L14" s="112">
        <f>ROUND(E14*F14,2)</f>
        <v>0</v>
      </c>
      <c r="M14" s="113">
        <f>ROUND(H14*E14,2)</f>
        <v>0</v>
      </c>
      <c r="N14" s="113">
        <f>ROUND(I14*E14,2)</f>
        <v>0</v>
      </c>
      <c r="O14" s="113">
        <f>ROUND(J14*E14,2)</f>
        <v>0</v>
      </c>
      <c r="P14" s="114">
        <f>SUM(M14:O14)</f>
        <v>0</v>
      </c>
      <c r="Q14" s="129"/>
    </row>
    <row r="15" spans="1:17" ht="22.5" x14ac:dyDescent="0.2">
      <c r="A15" s="115">
        <v>1</v>
      </c>
      <c r="B15" s="116" t="s">
        <v>66</v>
      </c>
      <c r="C15" s="105" t="s">
        <v>252</v>
      </c>
      <c r="D15" s="106" t="s">
        <v>253</v>
      </c>
      <c r="E15" s="107">
        <v>1.8599999999999999</v>
      </c>
      <c r="F15" s="112"/>
      <c r="G15" s="113"/>
      <c r="H15" s="117">
        <f t="shared" ref="H15:H78" si="0">ROUND(F15*G15,2)</f>
        <v>0</v>
      </c>
      <c r="I15" s="113"/>
      <c r="J15" s="113"/>
      <c r="K15" s="118">
        <f t="shared" ref="K15:K78" si="1">SUM(H15:J15)</f>
        <v>0</v>
      </c>
      <c r="L15" s="119">
        <f t="shared" ref="L15:L78" si="2">ROUND(E15*F15,2)</f>
        <v>0</v>
      </c>
      <c r="M15" s="117">
        <f t="shared" ref="M15:M78" si="3">ROUND(H15*E15,2)</f>
        <v>0</v>
      </c>
      <c r="N15" s="117">
        <f t="shared" ref="N15:N78" si="4">ROUND(I15*E15,2)</f>
        <v>0</v>
      </c>
      <c r="O15" s="117">
        <f t="shared" ref="O15:O78" si="5">ROUND(J15*E15,2)</f>
        <v>0</v>
      </c>
      <c r="P15" s="118">
        <f t="shared" ref="P15:P78" si="6">SUM(M15:O15)</f>
        <v>0</v>
      </c>
      <c r="Q15" s="129"/>
    </row>
    <row r="16" spans="1:17" ht="22.5" x14ac:dyDescent="0.2">
      <c r="A16" s="115">
        <v>2</v>
      </c>
      <c r="B16" s="116" t="s">
        <v>66</v>
      </c>
      <c r="C16" s="105" t="s">
        <v>254</v>
      </c>
      <c r="D16" s="106" t="s">
        <v>253</v>
      </c>
      <c r="E16" s="107">
        <v>9</v>
      </c>
      <c r="F16" s="112"/>
      <c r="G16" s="113"/>
      <c r="H16" s="117">
        <f t="shared" si="0"/>
        <v>0</v>
      </c>
      <c r="I16" s="113"/>
      <c r="J16" s="113"/>
      <c r="K16" s="118">
        <f t="shared" si="1"/>
        <v>0</v>
      </c>
      <c r="L16" s="119">
        <f t="shared" si="2"/>
        <v>0</v>
      </c>
      <c r="M16" s="117">
        <f t="shared" si="3"/>
        <v>0</v>
      </c>
      <c r="N16" s="117">
        <f t="shared" si="4"/>
        <v>0</v>
      </c>
      <c r="O16" s="117">
        <f t="shared" si="5"/>
        <v>0</v>
      </c>
      <c r="P16" s="118">
        <f t="shared" si="6"/>
        <v>0</v>
      </c>
      <c r="Q16" s="129"/>
    </row>
    <row r="17" spans="1:17" ht="22.5" x14ac:dyDescent="0.2">
      <c r="A17" s="115">
        <v>3</v>
      </c>
      <c r="B17" s="116" t="s">
        <v>66</v>
      </c>
      <c r="C17" s="105" t="s">
        <v>255</v>
      </c>
      <c r="D17" s="106" t="s">
        <v>71</v>
      </c>
      <c r="E17" s="107">
        <v>4</v>
      </c>
      <c r="F17" s="112"/>
      <c r="G17" s="113"/>
      <c r="H17" s="117">
        <f t="shared" si="0"/>
        <v>0</v>
      </c>
      <c r="I17" s="113"/>
      <c r="J17" s="113"/>
      <c r="K17" s="118">
        <f t="shared" si="1"/>
        <v>0</v>
      </c>
      <c r="L17" s="119">
        <f t="shared" si="2"/>
        <v>0</v>
      </c>
      <c r="M17" s="117">
        <f t="shared" si="3"/>
        <v>0</v>
      </c>
      <c r="N17" s="117">
        <f t="shared" si="4"/>
        <v>0</v>
      </c>
      <c r="O17" s="117">
        <f t="shared" si="5"/>
        <v>0</v>
      </c>
      <c r="P17" s="118">
        <f t="shared" si="6"/>
        <v>0</v>
      </c>
      <c r="Q17" s="129"/>
    </row>
    <row r="18" spans="1:17" ht="22.5" x14ac:dyDescent="0.2">
      <c r="A18" s="115">
        <v>4</v>
      </c>
      <c r="B18" s="116" t="s">
        <v>66</v>
      </c>
      <c r="C18" s="105" t="s">
        <v>256</v>
      </c>
      <c r="D18" s="106" t="s">
        <v>71</v>
      </c>
      <c r="E18" s="107">
        <v>4</v>
      </c>
      <c r="F18" s="112"/>
      <c r="G18" s="113"/>
      <c r="H18" s="117">
        <f t="shared" si="0"/>
        <v>0</v>
      </c>
      <c r="I18" s="113"/>
      <c r="J18" s="113"/>
      <c r="K18" s="118">
        <f t="shared" si="1"/>
        <v>0</v>
      </c>
      <c r="L18" s="119">
        <f t="shared" si="2"/>
        <v>0</v>
      </c>
      <c r="M18" s="117">
        <f t="shared" si="3"/>
        <v>0</v>
      </c>
      <c r="N18" s="117">
        <f t="shared" si="4"/>
        <v>0</v>
      </c>
      <c r="O18" s="117">
        <f t="shared" si="5"/>
        <v>0</v>
      </c>
      <c r="P18" s="118">
        <f t="shared" si="6"/>
        <v>0</v>
      </c>
      <c r="Q18" s="129"/>
    </row>
    <row r="19" spans="1:17" ht="22.5" x14ac:dyDescent="0.2">
      <c r="A19" s="115">
        <v>5</v>
      </c>
      <c r="B19" s="116" t="s">
        <v>66</v>
      </c>
      <c r="C19" s="105" t="s">
        <v>257</v>
      </c>
      <c r="D19" s="106" t="s">
        <v>71</v>
      </c>
      <c r="E19" s="107">
        <v>2</v>
      </c>
      <c r="F19" s="112"/>
      <c r="G19" s="113"/>
      <c r="H19" s="117">
        <f t="shared" si="0"/>
        <v>0</v>
      </c>
      <c r="I19" s="113"/>
      <c r="J19" s="113"/>
      <c r="K19" s="118">
        <f t="shared" si="1"/>
        <v>0</v>
      </c>
      <c r="L19" s="119">
        <f t="shared" si="2"/>
        <v>0</v>
      </c>
      <c r="M19" s="117">
        <f t="shared" si="3"/>
        <v>0</v>
      </c>
      <c r="N19" s="117">
        <f t="shared" si="4"/>
        <v>0</v>
      </c>
      <c r="O19" s="117">
        <f t="shared" si="5"/>
        <v>0</v>
      </c>
      <c r="P19" s="118">
        <f t="shared" si="6"/>
        <v>0</v>
      </c>
      <c r="Q19" s="129"/>
    </row>
    <row r="20" spans="1:17" ht="22.5" x14ac:dyDescent="0.2">
      <c r="A20" s="115">
        <v>6</v>
      </c>
      <c r="B20" s="116" t="s">
        <v>66</v>
      </c>
      <c r="C20" s="105" t="s">
        <v>546</v>
      </c>
      <c r="D20" s="106" t="s">
        <v>204</v>
      </c>
      <c r="E20" s="107">
        <v>1</v>
      </c>
      <c r="F20" s="112"/>
      <c r="G20" s="113"/>
      <c r="H20" s="117">
        <f t="shared" si="0"/>
        <v>0</v>
      </c>
      <c r="I20" s="113"/>
      <c r="J20" s="113"/>
      <c r="K20" s="118">
        <f t="shared" si="1"/>
        <v>0</v>
      </c>
      <c r="L20" s="119">
        <f t="shared" si="2"/>
        <v>0</v>
      </c>
      <c r="M20" s="117">
        <f t="shared" si="3"/>
        <v>0</v>
      </c>
      <c r="N20" s="117">
        <f t="shared" si="4"/>
        <v>0</v>
      </c>
      <c r="O20" s="117">
        <f t="shared" si="5"/>
        <v>0</v>
      </c>
      <c r="P20" s="118">
        <f t="shared" si="6"/>
        <v>0</v>
      </c>
      <c r="Q20" s="129"/>
    </row>
    <row r="21" spans="1:17" ht="22.5" x14ac:dyDescent="0.2">
      <c r="A21" s="115" t="s">
        <v>69</v>
      </c>
      <c r="B21" s="116" t="s">
        <v>66</v>
      </c>
      <c r="C21" s="105" t="s">
        <v>258</v>
      </c>
      <c r="D21" s="106" t="s">
        <v>87</v>
      </c>
      <c r="E21" s="107">
        <v>114</v>
      </c>
      <c r="F21" s="112"/>
      <c r="G21" s="113"/>
      <c r="H21" s="117">
        <f t="shared" si="0"/>
        <v>0</v>
      </c>
      <c r="I21" s="113"/>
      <c r="J21" s="113"/>
      <c r="K21" s="118">
        <f t="shared" si="1"/>
        <v>0</v>
      </c>
      <c r="L21" s="119">
        <f t="shared" si="2"/>
        <v>0</v>
      </c>
      <c r="M21" s="117">
        <f t="shared" si="3"/>
        <v>0</v>
      </c>
      <c r="N21" s="117">
        <f t="shared" si="4"/>
        <v>0</v>
      </c>
      <c r="O21" s="117">
        <f t="shared" si="5"/>
        <v>0</v>
      </c>
      <c r="P21" s="118">
        <f t="shared" si="6"/>
        <v>0</v>
      </c>
      <c r="Q21" s="129"/>
    </row>
    <row r="22" spans="1:17" ht="22.5" x14ac:dyDescent="0.2">
      <c r="A22" s="115" t="s">
        <v>69</v>
      </c>
      <c r="B22" s="116" t="s">
        <v>66</v>
      </c>
      <c r="C22" s="105" t="s">
        <v>259</v>
      </c>
      <c r="D22" s="106" t="s">
        <v>87</v>
      </c>
      <c r="E22" s="107">
        <v>156.75</v>
      </c>
      <c r="F22" s="112"/>
      <c r="G22" s="113"/>
      <c r="H22" s="117">
        <f t="shared" si="0"/>
        <v>0</v>
      </c>
      <c r="I22" s="113"/>
      <c r="J22" s="113"/>
      <c r="K22" s="118">
        <f t="shared" si="1"/>
        <v>0</v>
      </c>
      <c r="L22" s="119">
        <f t="shared" si="2"/>
        <v>0</v>
      </c>
      <c r="M22" s="117">
        <f t="shared" si="3"/>
        <v>0</v>
      </c>
      <c r="N22" s="117">
        <f t="shared" si="4"/>
        <v>0</v>
      </c>
      <c r="O22" s="117">
        <f t="shared" si="5"/>
        <v>0</v>
      </c>
      <c r="P22" s="118">
        <f t="shared" si="6"/>
        <v>0</v>
      </c>
      <c r="Q22" s="129"/>
    </row>
    <row r="23" spans="1:17" ht="22.5" x14ac:dyDescent="0.2">
      <c r="A23" s="115" t="s">
        <v>69</v>
      </c>
      <c r="B23" s="116" t="s">
        <v>66</v>
      </c>
      <c r="C23" s="105" t="s">
        <v>260</v>
      </c>
      <c r="D23" s="106" t="s">
        <v>87</v>
      </c>
      <c r="E23" s="107">
        <v>77.22</v>
      </c>
      <c r="F23" s="112"/>
      <c r="G23" s="113"/>
      <c r="H23" s="117">
        <f t="shared" si="0"/>
        <v>0</v>
      </c>
      <c r="I23" s="113"/>
      <c r="J23" s="113"/>
      <c r="K23" s="118">
        <f t="shared" si="1"/>
        <v>0</v>
      </c>
      <c r="L23" s="119">
        <f t="shared" si="2"/>
        <v>0</v>
      </c>
      <c r="M23" s="117">
        <f t="shared" si="3"/>
        <v>0</v>
      </c>
      <c r="N23" s="117">
        <f t="shared" si="4"/>
        <v>0</v>
      </c>
      <c r="O23" s="117">
        <f t="shared" si="5"/>
        <v>0</v>
      </c>
      <c r="P23" s="118">
        <f t="shared" si="6"/>
        <v>0</v>
      </c>
      <c r="Q23" s="129"/>
    </row>
    <row r="24" spans="1:17" ht="22.5" x14ac:dyDescent="0.2">
      <c r="A24" s="115" t="s">
        <v>69</v>
      </c>
      <c r="B24" s="116" t="s">
        <v>66</v>
      </c>
      <c r="C24" s="105" t="s">
        <v>261</v>
      </c>
      <c r="D24" s="106" t="s">
        <v>71</v>
      </c>
      <c r="E24" s="107">
        <v>44</v>
      </c>
      <c r="F24" s="112"/>
      <c r="G24" s="113"/>
      <c r="H24" s="117">
        <f t="shared" si="0"/>
        <v>0</v>
      </c>
      <c r="I24" s="113"/>
      <c r="J24" s="113"/>
      <c r="K24" s="118">
        <f t="shared" si="1"/>
        <v>0</v>
      </c>
      <c r="L24" s="119">
        <f t="shared" si="2"/>
        <v>0</v>
      </c>
      <c r="M24" s="117">
        <f t="shared" si="3"/>
        <v>0</v>
      </c>
      <c r="N24" s="117">
        <f t="shared" si="4"/>
        <v>0</v>
      </c>
      <c r="O24" s="117">
        <f t="shared" si="5"/>
        <v>0</v>
      </c>
      <c r="P24" s="118">
        <f t="shared" si="6"/>
        <v>0</v>
      </c>
      <c r="Q24" s="129"/>
    </row>
    <row r="25" spans="1:17" ht="22.5" x14ac:dyDescent="0.2">
      <c r="A25" s="115" t="s">
        <v>69</v>
      </c>
      <c r="B25" s="116" t="s">
        <v>66</v>
      </c>
      <c r="C25" s="105" t="s">
        <v>262</v>
      </c>
      <c r="D25" s="106" t="s">
        <v>87</v>
      </c>
      <c r="E25" s="107">
        <v>34.32</v>
      </c>
      <c r="F25" s="112"/>
      <c r="G25" s="113"/>
      <c r="H25" s="117">
        <f t="shared" si="0"/>
        <v>0</v>
      </c>
      <c r="I25" s="113"/>
      <c r="J25" s="113"/>
      <c r="K25" s="118">
        <f t="shared" si="1"/>
        <v>0</v>
      </c>
      <c r="L25" s="119">
        <f t="shared" si="2"/>
        <v>0</v>
      </c>
      <c r="M25" s="117">
        <f t="shared" si="3"/>
        <v>0</v>
      </c>
      <c r="N25" s="117">
        <f t="shared" si="4"/>
        <v>0</v>
      </c>
      <c r="O25" s="117">
        <f t="shared" si="5"/>
        <v>0</v>
      </c>
      <c r="P25" s="118">
        <f t="shared" si="6"/>
        <v>0</v>
      </c>
      <c r="Q25" s="129"/>
    </row>
    <row r="26" spans="1:17" ht="22.5" x14ac:dyDescent="0.2">
      <c r="A26" s="115" t="s">
        <v>69</v>
      </c>
      <c r="B26" s="116" t="s">
        <v>66</v>
      </c>
      <c r="C26" s="105" t="s">
        <v>263</v>
      </c>
      <c r="D26" s="106" t="s">
        <v>87</v>
      </c>
      <c r="E26" s="107">
        <v>1.4976000000000003</v>
      </c>
      <c r="F26" s="112"/>
      <c r="G26" s="113"/>
      <c r="H26" s="117">
        <f t="shared" si="0"/>
        <v>0</v>
      </c>
      <c r="I26" s="113"/>
      <c r="J26" s="113"/>
      <c r="K26" s="118">
        <f t="shared" si="1"/>
        <v>0</v>
      </c>
      <c r="L26" s="119">
        <f t="shared" si="2"/>
        <v>0</v>
      </c>
      <c r="M26" s="117">
        <f t="shared" si="3"/>
        <v>0</v>
      </c>
      <c r="N26" s="117">
        <f t="shared" si="4"/>
        <v>0</v>
      </c>
      <c r="O26" s="117">
        <f t="shared" si="5"/>
        <v>0</v>
      </c>
      <c r="P26" s="118">
        <f t="shared" si="6"/>
        <v>0</v>
      </c>
      <c r="Q26" s="129"/>
    </row>
    <row r="27" spans="1:17" ht="22.5" x14ac:dyDescent="0.2">
      <c r="A27" s="115" t="s">
        <v>69</v>
      </c>
      <c r="B27" s="116" t="s">
        <v>66</v>
      </c>
      <c r="C27" s="105" t="s">
        <v>264</v>
      </c>
      <c r="D27" s="106" t="s">
        <v>87</v>
      </c>
      <c r="E27" s="107">
        <v>4.7424000000000008</v>
      </c>
      <c r="F27" s="112"/>
      <c r="G27" s="113"/>
      <c r="H27" s="117">
        <f t="shared" si="0"/>
        <v>0</v>
      </c>
      <c r="I27" s="113"/>
      <c r="J27" s="113"/>
      <c r="K27" s="118">
        <f t="shared" si="1"/>
        <v>0</v>
      </c>
      <c r="L27" s="119">
        <f t="shared" si="2"/>
        <v>0</v>
      </c>
      <c r="M27" s="117">
        <f t="shared" si="3"/>
        <v>0</v>
      </c>
      <c r="N27" s="117">
        <f t="shared" si="4"/>
        <v>0</v>
      </c>
      <c r="O27" s="117">
        <f t="shared" si="5"/>
        <v>0</v>
      </c>
      <c r="P27" s="118">
        <f t="shared" si="6"/>
        <v>0</v>
      </c>
      <c r="Q27" s="129"/>
    </row>
    <row r="28" spans="1:17" ht="22.5" x14ac:dyDescent="0.2">
      <c r="A28" s="115" t="s">
        <v>69</v>
      </c>
      <c r="B28" s="116" t="s">
        <v>66</v>
      </c>
      <c r="C28" s="105" t="s">
        <v>265</v>
      </c>
      <c r="D28" s="106" t="s">
        <v>87</v>
      </c>
      <c r="E28" s="107">
        <v>807.8399999999998</v>
      </c>
      <c r="F28" s="112"/>
      <c r="G28" s="113"/>
      <c r="H28" s="117">
        <f t="shared" si="0"/>
        <v>0</v>
      </c>
      <c r="I28" s="113"/>
      <c r="J28" s="113"/>
      <c r="K28" s="118">
        <f t="shared" si="1"/>
        <v>0</v>
      </c>
      <c r="L28" s="119">
        <f t="shared" si="2"/>
        <v>0</v>
      </c>
      <c r="M28" s="117">
        <f t="shared" si="3"/>
        <v>0</v>
      </c>
      <c r="N28" s="117">
        <f t="shared" si="4"/>
        <v>0</v>
      </c>
      <c r="O28" s="117">
        <f t="shared" si="5"/>
        <v>0</v>
      </c>
      <c r="P28" s="118">
        <f t="shared" si="6"/>
        <v>0</v>
      </c>
      <c r="Q28" s="129"/>
    </row>
    <row r="29" spans="1:17" ht="22.5" x14ac:dyDescent="0.2">
      <c r="A29" s="115" t="s">
        <v>69</v>
      </c>
      <c r="B29" s="116" t="s">
        <v>66</v>
      </c>
      <c r="C29" s="105" t="s">
        <v>266</v>
      </c>
      <c r="D29" s="106" t="s">
        <v>87</v>
      </c>
      <c r="E29" s="107">
        <v>428.4</v>
      </c>
      <c r="F29" s="112"/>
      <c r="G29" s="113"/>
      <c r="H29" s="117">
        <f t="shared" si="0"/>
        <v>0</v>
      </c>
      <c r="I29" s="113"/>
      <c r="J29" s="113"/>
      <c r="K29" s="118">
        <f t="shared" si="1"/>
        <v>0</v>
      </c>
      <c r="L29" s="119">
        <f t="shared" si="2"/>
        <v>0</v>
      </c>
      <c r="M29" s="117">
        <f t="shared" si="3"/>
        <v>0</v>
      </c>
      <c r="N29" s="117">
        <f t="shared" si="4"/>
        <v>0</v>
      </c>
      <c r="O29" s="117">
        <f t="shared" si="5"/>
        <v>0</v>
      </c>
      <c r="P29" s="118">
        <f t="shared" si="6"/>
        <v>0</v>
      </c>
      <c r="Q29" s="129"/>
    </row>
    <row r="30" spans="1:17" ht="22.5" x14ac:dyDescent="0.2">
      <c r="A30" s="115" t="s">
        <v>69</v>
      </c>
      <c r="B30" s="116" t="s">
        <v>66</v>
      </c>
      <c r="C30" s="105" t="s">
        <v>267</v>
      </c>
      <c r="D30" s="106" t="s">
        <v>71</v>
      </c>
      <c r="E30" s="107">
        <v>48</v>
      </c>
      <c r="F30" s="112"/>
      <c r="G30" s="113"/>
      <c r="H30" s="117">
        <f t="shared" si="0"/>
        <v>0</v>
      </c>
      <c r="I30" s="113"/>
      <c r="J30" s="113"/>
      <c r="K30" s="118">
        <f t="shared" si="1"/>
        <v>0</v>
      </c>
      <c r="L30" s="119">
        <f t="shared" si="2"/>
        <v>0</v>
      </c>
      <c r="M30" s="117">
        <f t="shared" si="3"/>
        <v>0</v>
      </c>
      <c r="N30" s="117">
        <f t="shared" si="4"/>
        <v>0</v>
      </c>
      <c r="O30" s="117">
        <f t="shared" si="5"/>
        <v>0</v>
      </c>
      <c r="P30" s="118">
        <f t="shared" si="6"/>
        <v>0</v>
      </c>
      <c r="Q30" s="129"/>
    </row>
    <row r="31" spans="1:17" ht="22.5" x14ac:dyDescent="0.2">
      <c r="A31" s="115" t="s">
        <v>69</v>
      </c>
      <c r="B31" s="116" t="s">
        <v>66</v>
      </c>
      <c r="C31" s="105" t="s">
        <v>268</v>
      </c>
      <c r="D31" s="106" t="s">
        <v>71</v>
      </c>
      <c r="E31" s="107">
        <v>12</v>
      </c>
      <c r="F31" s="112"/>
      <c r="G31" s="113"/>
      <c r="H31" s="117">
        <f t="shared" si="0"/>
        <v>0</v>
      </c>
      <c r="I31" s="113"/>
      <c r="J31" s="113"/>
      <c r="K31" s="118">
        <f t="shared" si="1"/>
        <v>0</v>
      </c>
      <c r="L31" s="119">
        <f t="shared" si="2"/>
        <v>0</v>
      </c>
      <c r="M31" s="117">
        <f t="shared" si="3"/>
        <v>0</v>
      </c>
      <c r="N31" s="117">
        <f t="shared" si="4"/>
        <v>0</v>
      </c>
      <c r="O31" s="117">
        <f t="shared" si="5"/>
        <v>0</v>
      </c>
      <c r="P31" s="118">
        <f t="shared" si="6"/>
        <v>0</v>
      </c>
      <c r="Q31" s="129"/>
    </row>
    <row r="32" spans="1:17" ht="22.5" x14ac:dyDescent="0.2">
      <c r="A32" s="115" t="s">
        <v>69</v>
      </c>
      <c r="B32" s="116" t="s">
        <v>66</v>
      </c>
      <c r="C32" s="105" t="s">
        <v>269</v>
      </c>
      <c r="D32" s="106" t="s">
        <v>68</v>
      </c>
      <c r="E32" s="107">
        <v>38.400000000000006</v>
      </c>
      <c r="F32" s="112"/>
      <c r="G32" s="113"/>
      <c r="H32" s="117">
        <f t="shared" si="0"/>
        <v>0</v>
      </c>
      <c r="I32" s="113"/>
      <c r="J32" s="113"/>
      <c r="K32" s="118">
        <f t="shared" si="1"/>
        <v>0</v>
      </c>
      <c r="L32" s="119">
        <f t="shared" si="2"/>
        <v>0</v>
      </c>
      <c r="M32" s="117">
        <f t="shared" si="3"/>
        <v>0</v>
      </c>
      <c r="N32" s="117">
        <f t="shared" si="4"/>
        <v>0</v>
      </c>
      <c r="O32" s="117">
        <f t="shared" si="5"/>
        <v>0</v>
      </c>
      <c r="P32" s="118">
        <f t="shared" si="6"/>
        <v>0</v>
      </c>
      <c r="Q32" s="129"/>
    </row>
    <row r="33" spans="1:17" ht="22.5" x14ac:dyDescent="0.2">
      <c r="A33" s="115" t="s">
        <v>69</v>
      </c>
      <c r="B33" s="116" t="s">
        <v>66</v>
      </c>
      <c r="C33" s="105" t="s">
        <v>270</v>
      </c>
      <c r="D33" s="106" t="s">
        <v>87</v>
      </c>
      <c r="E33" s="107">
        <v>3.7440000000000007</v>
      </c>
      <c r="F33" s="112"/>
      <c r="G33" s="113"/>
      <c r="H33" s="117">
        <f t="shared" si="0"/>
        <v>0</v>
      </c>
      <c r="I33" s="113"/>
      <c r="J33" s="113"/>
      <c r="K33" s="118">
        <f t="shared" si="1"/>
        <v>0</v>
      </c>
      <c r="L33" s="119">
        <f t="shared" si="2"/>
        <v>0</v>
      </c>
      <c r="M33" s="117">
        <f t="shared" si="3"/>
        <v>0</v>
      </c>
      <c r="N33" s="117">
        <f t="shared" si="4"/>
        <v>0</v>
      </c>
      <c r="O33" s="117">
        <f t="shared" si="5"/>
        <v>0</v>
      </c>
      <c r="P33" s="118">
        <f t="shared" si="6"/>
        <v>0</v>
      </c>
      <c r="Q33" s="129"/>
    </row>
    <row r="34" spans="1:17" ht="22.5" x14ac:dyDescent="0.2">
      <c r="A34" s="115" t="s">
        <v>69</v>
      </c>
      <c r="B34" s="116" t="s">
        <v>66</v>
      </c>
      <c r="C34" s="105" t="s">
        <v>271</v>
      </c>
      <c r="D34" s="106" t="s">
        <v>87</v>
      </c>
      <c r="E34" s="107">
        <v>1.5060000000000002</v>
      </c>
      <c r="F34" s="112"/>
      <c r="G34" s="113"/>
      <c r="H34" s="117">
        <f t="shared" si="0"/>
        <v>0</v>
      </c>
      <c r="I34" s="113"/>
      <c r="J34" s="113"/>
      <c r="K34" s="118">
        <f t="shared" si="1"/>
        <v>0</v>
      </c>
      <c r="L34" s="119">
        <f t="shared" si="2"/>
        <v>0</v>
      </c>
      <c r="M34" s="117">
        <f t="shared" si="3"/>
        <v>0</v>
      </c>
      <c r="N34" s="117">
        <f t="shared" si="4"/>
        <v>0</v>
      </c>
      <c r="O34" s="117">
        <f t="shared" si="5"/>
        <v>0</v>
      </c>
      <c r="P34" s="118">
        <f t="shared" si="6"/>
        <v>0</v>
      </c>
      <c r="Q34" s="129"/>
    </row>
    <row r="35" spans="1:17" ht="22.5" x14ac:dyDescent="0.2">
      <c r="A35" s="115" t="s">
        <v>69</v>
      </c>
      <c r="B35" s="116" t="s">
        <v>66</v>
      </c>
      <c r="C35" s="105" t="s">
        <v>272</v>
      </c>
      <c r="D35" s="106" t="s">
        <v>71</v>
      </c>
      <c r="E35" s="107">
        <v>2</v>
      </c>
      <c r="F35" s="112"/>
      <c r="G35" s="113"/>
      <c r="H35" s="117">
        <f t="shared" si="0"/>
        <v>0</v>
      </c>
      <c r="I35" s="113"/>
      <c r="J35" s="113"/>
      <c r="K35" s="118">
        <f t="shared" si="1"/>
        <v>0</v>
      </c>
      <c r="L35" s="119">
        <f t="shared" si="2"/>
        <v>0</v>
      </c>
      <c r="M35" s="117">
        <f t="shared" si="3"/>
        <v>0</v>
      </c>
      <c r="N35" s="117">
        <f t="shared" si="4"/>
        <v>0</v>
      </c>
      <c r="O35" s="117">
        <f t="shared" si="5"/>
        <v>0</v>
      </c>
      <c r="P35" s="118">
        <f t="shared" si="6"/>
        <v>0</v>
      </c>
      <c r="Q35" s="129"/>
    </row>
    <row r="36" spans="1:17" ht="22.5" x14ac:dyDescent="0.2">
      <c r="A36" s="115" t="s">
        <v>69</v>
      </c>
      <c r="B36" s="116" t="s">
        <v>66</v>
      </c>
      <c r="C36" s="105" t="s">
        <v>273</v>
      </c>
      <c r="D36" s="106" t="s">
        <v>71</v>
      </c>
      <c r="E36" s="107">
        <v>2</v>
      </c>
      <c r="F36" s="112"/>
      <c r="G36" s="113"/>
      <c r="H36" s="117">
        <f t="shared" si="0"/>
        <v>0</v>
      </c>
      <c r="I36" s="113"/>
      <c r="J36" s="113"/>
      <c r="K36" s="118">
        <f t="shared" si="1"/>
        <v>0</v>
      </c>
      <c r="L36" s="119">
        <f t="shared" si="2"/>
        <v>0</v>
      </c>
      <c r="M36" s="117">
        <f t="shared" si="3"/>
        <v>0</v>
      </c>
      <c r="N36" s="117">
        <f t="shared" si="4"/>
        <v>0</v>
      </c>
      <c r="O36" s="117">
        <f t="shared" si="5"/>
        <v>0</v>
      </c>
      <c r="P36" s="118">
        <f t="shared" si="6"/>
        <v>0</v>
      </c>
      <c r="Q36" s="129"/>
    </row>
    <row r="37" spans="1:17" ht="22.5" x14ac:dyDescent="0.2">
      <c r="A37" s="115" t="s">
        <v>69</v>
      </c>
      <c r="B37" s="116" t="s">
        <v>66</v>
      </c>
      <c r="C37" s="105" t="s">
        <v>274</v>
      </c>
      <c r="D37" s="106" t="s">
        <v>87</v>
      </c>
      <c r="E37" s="107">
        <v>13.178880000000003</v>
      </c>
      <c r="F37" s="112"/>
      <c r="G37" s="113"/>
      <c r="H37" s="117">
        <f t="shared" si="0"/>
        <v>0</v>
      </c>
      <c r="I37" s="113"/>
      <c r="J37" s="113"/>
      <c r="K37" s="118">
        <f t="shared" si="1"/>
        <v>0</v>
      </c>
      <c r="L37" s="119">
        <f t="shared" si="2"/>
        <v>0</v>
      </c>
      <c r="M37" s="117">
        <f t="shared" si="3"/>
        <v>0</v>
      </c>
      <c r="N37" s="117">
        <f t="shared" si="4"/>
        <v>0</v>
      </c>
      <c r="O37" s="117">
        <f t="shared" si="5"/>
        <v>0</v>
      </c>
      <c r="P37" s="118">
        <f t="shared" si="6"/>
        <v>0</v>
      </c>
      <c r="Q37" s="129"/>
    </row>
    <row r="38" spans="1:17" ht="22.5" x14ac:dyDescent="0.2">
      <c r="A38" s="115" t="s">
        <v>69</v>
      </c>
      <c r="B38" s="116" t="s">
        <v>66</v>
      </c>
      <c r="C38" s="105" t="s">
        <v>275</v>
      </c>
      <c r="D38" s="106" t="s">
        <v>71</v>
      </c>
      <c r="E38" s="107">
        <v>11</v>
      </c>
      <c r="F38" s="112"/>
      <c r="G38" s="113"/>
      <c r="H38" s="117">
        <f t="shared" si="0"/>
        <v>0</v>
      </c>
      <c r="I38" s="113"/>
      <c r="J38" s="113"/>
      <c r="K38" s="118">
        <f t="shared" si="1"/>
        <v>0</v>
      </c>
      <c r="L38" s="119">
        <f t="shared" si="2"/>
        <v>0</v>
      </c>
      <c r="M38" s="117">
        <f t="shared" si="3"/>
        <v>0</v>
      </c>
      <c r="N38" s="117">
        <f t="shared" si="4"/>
        <v>0</v>
      </c>
      <c r="O38" s="117">
        <f t="shared" si="5"/>
        <v>0</v>
      </c>
      <c r="P38" s="118">
        <f t="shared" si="6"/>
        <v>0</v>
      </c>
      <c r="Q38" s="129"/>
    </row>
    <row r="39" spans="1:17" ht="22.5" x14ac:dyDescent="0.2">
      <c r="A39" s="115" t="s">
        <v>69</v>
      </c>
      <c r="B39" s="116" t="s">
        <v>66</v>
      </c>
      <c r="C39" s="105" t="s">
        <v>276</v>
      </c>
      <c r="D39" s="106" t="s">
        <v>87</v>
      </c>
      <c r="E39" s="107">
        <v>7.5840000000000014</v>
      </c>
      <c r="F39" s="112"/>
      <c r="G39" s="113"/>
      <c r="H39" s="117">
        <f t="shared" si="0"/>
        <v>0</v>
      </c>
      <c r="I39" s="113"/>
      <c r="J39" s="113"/>
      <c r="K39" s="118">
        <f t="shared" si="1"/>
        <v>0</v>
      </c>
      <c r="L39" s="119">
        <f t="shared" si="2"/>
        <v>0</v>
      </c>
      <c r="M39" s="117">
        <f t="shared" si="3"/>
        <v>0</v>
      </c>
      <c r="N39" s="117">
        <f t="shared" si="4"/>
        <v>0</v>
      </c>
      <c r="O39" s="117">
        <f t="shared" si="5"/>
        <v>0</v>
      </c>
      <c r="P39" s="118">
        <f t="shared" si="6"/>
        <v>0</v>
      </c>
      <c r="Q39" s="129"/>
    </row>
    <row r="40" spans="1:17" ht="22.5" x14ac:dyDescent="0.2">
      <c r="A40" s="115" t="s">
        <v>69</v>
      </c>
      <c r="B40" s="116" t="s">
        <v>66</v>
      </c>
      <c r="C40" s="105" t="s">
        <v>277</v>
      </c>
      <c r="D40" s="106" t="s">
        <v>87</v>
      </c>
      <c r="E40" s="107">
        <v>1.58</v>
      </c>
      <c r="F40" s="112"/>
      <c r="G40" s="113"/>
      <c r="H40" s="117">
        <f t="shared" si="0"/>
        <v>0</v>
      </c>
      <c r="I40" s="113"/>
      <c r="J40" s="113"/>
      <c r="K40" s="118">
        <f t="shared" si="1"/>
        <v>0</v>
      </c>
      <c r="L40" s="119">
        <f t="shared" si="2"/>
        <v>0</v>
      </c>
      <c r="M40" s="117">
        <f t="shared" si="3"/>
        <v>0</v>
      </c>
      <c r="N40" s="117">
        <f t="shared" si="4"/>
        <v>0</v>
      </c>
      <c r="O40" s="117">
        <f t="shared" si="5"/>
        <v>0</v>
      </c>
      <c r="P40" s="118">
        <f t="shared" si="6"/>
        <v>0</v>
      </c>
      <c r="Q40" s="129"/>
    </row>
    <row r="41" spans="1:17" ht="22.5" x14ac:dyDescent="0.2">
      <c r="A41" s="115"/>
      <c r="B41" s="116" t="s">
        <v>66</v>
      </c>
      <c r="C41" s="105" t="s">
        <v>278</v>
      </c>
      <c r="D41" s="106" t="s">
        <v>75</v>
      </c>
      <c r="E41" s="107">
        <v>58</v>
      </c>
      <c r="F41" s="112"/>
      <c r="G41" s="113"/>
      <c r="H41" s="117">
        <f t="shared" si="0"/>
        <v>0</v>
      </c>
      <c r="I41" s="113"/>
      <c r="J41" s="113"/>
      <c r="K41" s="118">
        <f t="shared" si="1"/>
        <v>0</v>
      </c>
      <c r="L41" s="119">
        <f t="shared" si="2"/>
        <v>0</v>
      </c>
      <c r="M41" s="117">
        <f t="shared" si="3"/>
        <v>0</v>
      </c>
      <c r="N41" s="117">
        <f t="shared" si="4"/>
        <v>0</v>
      </c>
      <c r="O41" s="117">
        <f t="shared" si="5"/>
        <v>0</v>
      </c>
      <c r="P41" s="118">
        <f t="shared" si="6"/>
        <v>0</v>
      </c>
      <c r="Q41" s="129"/>
    </row>
    <row r="42" spans="1:17" x14ac:dyDescent="0.2">
      <c r="A42" s="115" t="s">
        <v>69</v>
      </c>
      <c r="B42" s="116" t="s">
        <v>66</v>
      </c>
      <c r="C42" s="105" t="s">
        <v>230</v>
      </c>
      <c r="D42" s="106" t="s">
        <v>87</v>
      </c>
      <c r="E42" s="107">
        <v>23.200000000000003</v>
      </c>
      <c r="F42" s="112"/>
      <c r="G42" s="113"/>
      <c r="H42" s="117">
        <f t="shared" si="0"/>
        <v>0</v>
      </c>
      <c r="I42" s="113"/>
      <c r="J42" s="113"/>
      <c r="K42" s="118">
        <f t="shared" si="1"/>
        <v>0</v>
      </c>
      <c r="L42" s="119">
        <f t="shared" si="2"/>
        <v>0</v>
      </c>
      <c r="M42" s="117">
        <f t="shared" si="3"/>
        <v>0</v>
      </c>
      <c r="N42" s="117">
        <f t="shared" si="4"/>
        <v>0</v>
      </c>
      <c r="O42" s="117">
        <f t="shared" si="5"/>
        <v>0</v>
      </c>
      <c r="P42" s="118">
        <f t="shared" si="6"/>
        <v>0</v>
      </c>
      <c r="Q42" s="129"/>
    </row>
    <row r="43" spans="1:17" ht="33.75" x14ac:dyDescent="0.2">
      <c r="A43" s="115">
        <v>7</v>
      </c>
      <c r="B43" s="116" t="s">
        <v>66</v>
      </c>
      <c r="C43" s="105" t="s">
        <v>279</v>
      </c>
      <c r="D43" s="106"/>
      <c r="E43" s="107"/>
      <c r="F43" s="112"/>
      <c r="G43" s="113"/>
      <c r="H43" s="117">
        <f t="shared" si="0"/>
        <v>0</v>
      </c>
      <c r="I43" s="113"/>
      <c r="J43" s="113"/>
      <c r="K43" s="118">
        <f t="shared" si="1"/>
        <v>0</v>
      </c>
      <c r="L43" s="119">
        <f t="shared" si="2"/>
        <v>0</v>
      </c>
      <c r="M43" s="117">
        <f t="shared" si="3"/>
        <v>0</v>
      </c>
      <c r="N43" s="117">
        <f t="shared" si="4"/>
        <v>0</v>
      </c>
      <c r="O43" s="117">
        <f t="shared" si="5"/>
        <v>0</v>
      </c>
      <c r="P43" s="118">
        <f t="shared" si="6"/>
        <v>0</v>
      </c>
      <c r="Q43" s="129"/>
    </row>
    <row r="44" spans="1:17" ht="22.5" x14ac:dyDescent="0.2">
      <c r="A44" s="115"/>
      <c r="B44" s="116" t="s">
        <v>66</v>
      </c>
      <c r="C44" s="105" t="s">
        <v>280</v>
      </c>
      <c r="D44" s="106" t="s">
        <v>146</v>
      </c>
      <c r="E44" s="107">
        <v>0.624</v>
      </c>
      <c r="F44" s="112"/>
      <c r="G44" s="113"/>
      <c r="H44" s="117">
        <f t="shared" si="0"/>
        <v>0</v>
      </c>
      <c r="I44" s="113"/>
      <c r="J44" s="113"/>
      <c r="K44" s="118">
        <f t="shared" si="1"/>
        <v>0</v>
      </c>
      <c r="L44" s="119">
        <f t="shared" si="2"/>
        <v>0</v>
      </c>
      <c r="M44" s="117">
        <f t="shared" si="3"/>
        <v>0</v>
      </c>
      <c r="N44" s="117">
        <f t="shared" si="4"/>
        <v>0</v>
      </c>
      <c r="O44" s="117">
        <f t="shared" si="5"/>
        <v>0</v>
      </c>
      <c r="P44" s="118">
        <f t="shared" si="6"/>
        <v>0</v>
      </c>
      <c r="Q44" s="129"/>
    </row>
    <row r="45" spans="1:17" x14ac:dyDescent="0.2">
      <c r="A45" s="115" t="s">
        <v>69</v>
      </c>
      <c r="B45" s="116" t="s">
        <v>66</v>
      </c>
      <c r="C45" s="105" t="s">
        <v>281</v>
      </c>
      <c r="D45" s="106" t="s">
        <v>282</v>
      </c>
      <c r="E45" s="107">
        <v>0.69000000000000006</v>
      </c>
      <c r="F45" s="112"/>
      <c r="G45" s="113"/>
      <c r="H45" s="117">
        <f t="shared" si="0"/>
        <v>0</v>
      </c>
      <c r="I45" s="113"/>
      <c r="J45" s="113"/>
      <c r="K45" s="118">
        <f t="shared" si="1"/>
        <v>0</v>
      </c>
      <c r="L45" s="119">
        <f t="shared" si="2"/>
        <v>0</v>
      </c>
      <c r="M45" s="117">
        <f t="shared" si="3"/>
        <v>0</v>
      </c>
      <c r="N45" s="117">
        <f t="shared" si="4"/>
        <v>0</v>
      </c>
      <c r="O45" s="117">
        <f t="shared" si="5"/>
        <v>0</v>
      </c>
      <c r="P45" s="118">
        <f t="shared" si="6"/>
        <v>0</v>
      </c>
      <c r="Q45" s="129"/>
    </row>
    <row r="46" spans="1:17" x14ac:dyDescent="0.2">
      <c r="A46" s="115" t="s">
        <v>69</v>
      </c>
      <c r="B46" s="116" t="s">
        <v>66</v>
      </c>
      <c r="C46" s="105" t="s">
        <v>283</v>
      </c>
      <c r="D46" s="106" t="s">
        <v>87</v>
      </c>
      <c r="E46" s="107">
        <v>24.150000000000002</v>
      </c>
      <c r="F46" s="112"/>
      <c r="G46" s="113"/>
      <c r="H46" s="117">
        <f t="shared" si="0"/>
        <v>0</v>
      </c>
      <c r="I46" s="113"/>
      <c r="J46" s="113"/>
      <c r="K46" s="118">
        <f t="shared" si="1"/>
        <v>0</v>
      </c>
      <c r="L46" s="119">
        <f t="shared" si="2"/>
        <v>0</v>
      </c>
      <c r="M46" s="117">
        <f t="shared" si="3"/>
        <v>0</v>
      </c>
      <c r="N46" s="117">
        <f t="shared" si="4"/>
        <v>0</v>
      </c>
      <c r="O46" s="117">
        <f t="shared" si="5"/>
        <v>0</v>
      </c>
      <c r="P46" s="118">
        <f t="shared" si="6"/>
        <v>0</v>
      </c>
      <c r="Q46" s="129"/>
    </row>
    <row r="47" spans="1:17" ht="22.5" x14ac:dyDescent="0.2">
      <c r="A47" s="115"/>
      <c r="B47" s="116" t="s">
        <v>66</v>
      </c>
      <c r="C47" s="105" t="s">
        <v>284</v>
      </c>
      <c r="D47" s="106" t="s">
        <v>71</v>
      </c>
      <c r="E47" s="107">
        <v>60</v>
      </c>
      <c r="F47" s="112"/>
      <c r="G47" s="113"/>
      <c r="H47" s="117">
        <f t="shared" si="0"/>
        <v>0</v>
      </c>
      <c r="I47" s="113"/>
      <c r="J47" s="113"/>
      <c r="K47" s="118">
        <f t="shared" si="1"/>
        <v>0</v>
      </c>
      <c r="L47" s="119">
        <f t="shared" si="2"/>
        <v>0</v>
      </c>
      <c r="M47" s="117">
        <f t="shared" si="3"/>
        <v>0</v>
      </c>
      <c r="N47" s="117">
        <f t="shared" si="4"/>
        <v>0</v>
      </c>
      <c r="O47" s="117">
        <f t="shared" si="5"/>
        <v>0</v>
      </c>
      <c r="P47" s="118">
        <f t="shared" si="6"/>
        <v>0</v>
      </c>
      <c r="Q47" s="129"/>
    </row>
    <row r="48" spans="1:17" ht="22.5" x14ac:dyDescent="0.2">
      <c r="A48" s="115"/>
      <c r="B48" s="116" t="s">
        <v>66</v>
      </c>
      <c r="C48" s="105" t="s">
        <v>285</v>
      </c>
      <c r="D48" s="106" t="s">
        <v>68</v>
      </c>
      <c r="E48" s="107">
        <v>31.2</v>
      </c>
      <c r="F48" s="112"/>
      <c r="G48" s="113"/>
      <c r="H48" s="117">
        <f t="shared" si="0"/>
        <v>0</v>
      </c>
      <c r="I48" s="113"/>
      <c r="J48" s="113"/>
      <c r="K48" s="118">
        <f t="shared" si="1"/>
        <v>0</v>
      </c>
      <c r="L48" s="119">
        <f t="shared" si="2"/>
        <v>0</v>
      </c>
      <c r="M48" s="117">
        <f t="shared" si="3"/>
        <v>0</v>
      </c>
      <c r="N48" s="117">
        <f t="shared" si="4"/>
        <v>0</v>
      </c>
      <c r="O48" s="117">
        <f t="shared" si="5"/>
        <v>0</v>
      </c>
      <c r="P48" s="118">
        <f t="shared" si="6"/>
        <v>0</v>
      </c>
      <c r="Q48" s="129"/>
    </row>
    <row r="49" spans="1:17" ht="33.75" x14ac:dyDescent="0.2">
      <c r="A49" s="115"/>
      <c r="B49" s="116" t="s">
        <v>66</v>
      </c>
      <c r="C49" s="105" t="s">
        <v>286</v>
      </c>
      <c r="D49" s="106" t="s">
        <v>87</v>
      </c>
      <c r="E49" s="107">
        <v>18.3</v>
      </c>
      <c r="F49" s="112"/>
      <c r="G49" s="113"/>
      <c r="H49" s="117">
        <f t="shared" si="0"/>
        <v>0</v>
      </c>
      <c r="I49" s="113"/>
      <c r="J49" s="113"/>
      <c r="K49" s="118">
        <f t="shared" si="1"/>
        <v>0</v>
      </c>
      <c r="L49" s="119">
        <f t="shared" si="2"/>
        <v>0</v>
      </c>
      <c r="M49" s="117">
        <f t="shared" si="3"/>
        <v>0</v>
      </c>
      <c r="N49" s="117">
        <f t="shared" si="4"/>
        <v>0</v>
      </c>
      <c r="O49" s="117">
        <f t="shared" si="5"/>
        <v>0</v>
      </c>
      <c r="P49" s="118">
        <f t="shared" si="6"/>
        <v>0</v>
      </c>
      <c r="Q49" s="129"/>
    </row>
    <row r="50" spans="1:17" ht="67.5" x14ac:dyDescent="0.2">
      <c r="A50" s="115"/>
      <c r="B50" s="116" t="s">
        <v>66</v>
      </c>
      <c r="C50" s="105" t="s">
        <v>287</v>
      </c>
      <c r="D50" s="106" t="s">
        <v>71</v>
      </c>
      <c r="E50" s="107">
        <v>9</v>
      </c>
      <c r="F50" s="112"/>
      <c r="G50" s="113"/>
      <c r="H50" s="117">
        <f t="shared" si="0"/>
        <v>0</v>
      </c>
      <c r="I50" s="113"/>
      <c r="J50" s="113"/>
      <c r="K50" s="118">
        <f t="shared" si="1"/>
        <v>0</v>
      </c>
      <c r="L50" s="119">
        <f t="shared" si="2"/>
        <v>0</v>
      </c>
      <c r="M50" s="117">
        <f t="shared" si="3"/>
        <v>0</v>
      </c>
      <c r="N50" s="117">
        <f t="shared" si="4"/>
        <v>0</v>
      </c>
      <c r="O50" s="117">
        <f t="shared" si="5"/>
        <v>0</v>
      </c>
      <c r="P50" s="118">
        <f t="shared" si="6"/>
        <v>0</v>
      </c>
      <c r="Q50" s="129"/>
    </row>
    <row r="51" spans="1:17" ht="22.5" x14ac:dyDescent="0.2">
      <c r="A51" s="115"/>
      <c r="B51" s="116" t="s">
        <v>66</v>
      </c>
      <c r="C51" s="105" t="s">
        <v>288</v>
      </c>
      <c r="D51" s="106" t="s">
        <v>68</v>
      </c>
      <c r="E51" s="107">
        <v>9.6000000000000014</v>
      </c>
      <c r="F51" s="112"/>
      <c r="G51" s="113"/>
      <c r="H51" s="117">
        <f t="shared" si="0"/>
        <v>0</v>
      </c>
      <c r="I51" s="113"/>
      <c r="J51" s="113"/>
      <c r="K51" s="118">
        <f t="shared" si="1"/>
        <v>0</v>
      </c>
      <c r="L51" s="119">
        <f t="shared" si="2"/>
        <v>0</v>
      </c>
      <c r="M51" s="117">
        <f t="shared" si="3"/>
        <v>0</v>
      </c>
      <c r="N51" s="117">
        <f t="shared" si="4"/>
        <v>0</v>
      </c>
      <c r="O51" s="117">
        <f t="shared" si="5"/>
        <v>0</v>
      </c>
      <c r="P51" s="118">
        <f t="shared" si="6"/>
        <v>0</v>
      </c>
      <c r="Q51" s="129"/>
    </row>
    <row r="52" spans="1:17" ht="33.75" x14ac:dyDescent="0.2">
      <c r="A52" s="115"/>
      <c r="B52" s="116" t="s">
        <v>66</v>
      </c>
      <c r="C52" s="105" t="s">
        <v>289</v>
      </c>
      <c r="D52" s="106" t="s">
        <v>68</v>
      </c>
      <c r="E52" s="107">
        <v>31.200000000000003</v>
      </c>
      <c r="F52" s="112"/>
      <c r="G52" s="113"/>
      <c r="H52" s="117">
        <f t="shared" si="0"/>
        <v>0</v>
      </c>
      <c r="I52" s="113"/>
      <c r="J52" s="113"/>
      <c r="K52" s="118">
        <f t="shared" si="1"/>
        <v>0</v>
      </c>
      <c r="L52" s="119">
        <f t="shared" si="2"/>
        <v>0</v>
      </c>
      <c r="M52" s="117">
        <f t="shared" si="3"/>
        <v>0</v>
      </c>
      <c r="N52" s="117">
        <f t="shared" si="4"/>
        <v>0</v>
      </c>
      <c r="O52" s="117">
        <f t="shared" si="5"/>
        <v>0</v>
      </c>
      <c r="P52" s="118">
        <f t="shared" si="6"/>
        <v>0</v>
      </c>
      <c r="Q52" s="129"/>
    </row>
    <row r="53" spans="1:17" ht="33.75" x14ac:dyDescent="0.2">
      <c r="A53" s="115"/>
      <c r="B53" s="116" t="s">
        <v>66</v>
      </c>
      <c r="C53" s="105" t="s">
        <v>290</v>
      </c>
      <c r="D53" s="106" t="s">
        <v>68</v>
      </c>
      <c r="E53" s="107">
        <v>62.4</v>
      </c>
      <c r="F53" s="112"/>
      <c r="G53" s="113"/>
      <c r="H53" s="117">
        <f t="shared" si="0"/>
        <v>0</v>
      </c>
      <c r="I53" s="113"/>
      <c r="J53" s="113"/>
      <c r="K53" s="118">
        <f t="shared" si="1"/>
        <v>0</v>
      </c>
      <c r="L53" s="119">
        <f t="shared" si="2"/>
        <v>0</v>
      </c>
      <c r="M53" s="117">
        <f t="shared" si="3"/>
        <v>0</v>
      </c>
      <c r="N53" s="117">
        <f t="shared" si="4"/>
        <v>0</v>
      </c>
      <c r="O53" s="117">
        <f t="shared" si="5"/>
        <v>0</v>
      </c>
      <c r="P53" s="118">
        <f t="shared" si="6"/>
        <v>0</v>
      </c>
      <c r="Q53" s="129"/>
    </row>
    <row r="54" spans="1:17" ht="33.75" x14ac:dyDescent="0.2">
      <c r="A54" s="115" t="s">
        <v>69</v>
      </c>
      <c r="B54" s="116" t="s">
        <v>66</v>
      </c>
      <c r="C54" s="105" t="s">
        <v>291</v>
      </c>
      <c r="D54" s="106" t="s">
        <v>71</v>
      </c>
      <c r="E54" s="107">
        <v>60</v>
      </c>
      <c r="F54" s="112"/>
      <c r="G54" s="113"/>
      <c r="H54" s="117">
        <f t="shared" si="0"/>
        <v>0</v>
      </c>
      <c r="I54" s="113"/>
      <c r="J54" s="113"/>
      <c r="K54" s="118">
        <f t="shared" si="1"/>
        <v>0</v>
      </c>
      <c r="L54" s="119">
        <f t="shared" si="2"/>
        <v>0</v>
      </c>
      <c r="M54" s="117">
        <f t="shared" si="3"/>
        <v>0</v>
      </c>
      <c r="N54" s="117">
        <f t="shared" si="4"/>
        <v>0</v>
      </c>
      <c r="O54" s="117">
        <f t="shared" si="5"/>
        <v>0</v>
      </c>
      <c r="P54" s="118">
        <f t="shared" si="6"/>
        <v>0</v>
      </c>
      <c r="Q54" s="129"/>
    </row>
    <row r="55" spans="1:17" ht="33.75" x14ac:dyDescent="0.2">
      <c r="A55" s="115" t="s">
        <v>69</v>
      </c>
      <c r="B55" s="116" t="s">
        <v>66</v>
      </c>
      <c r="C55" s="105" t="s">
        <v>292</v>
      </c>
      <c r="D55" s="106" t="s">
        <v>71</v>
      </c>
      <c r="E55" s="107">
        <v>180</v>
      </c>
      <c r="F55" s="112"/>
      <c r="G55" s="113"/>
      <c r="H55" s="117">
        <f t="shared" si="0"/>
        <v>0</v>
      </c>
      <c r="I55" s="113"/>
      <c r="J55" s="113"/>
      <c r="K55" s="118">
        <f t="shared" si="1"/>
        <v>0</v>
      </c>
      <c r="L55" s="119">
        <f t="shared" si="2"/>
        <v>0</v>
      </c>
      <c r="M55" s="117">
        <f t="shared" si="3"/>
        <v>0</v>
      </c>
      <c r="N55" s="117">
        <f t="shared" si="4"/>
        <v>0</v>
      </c>
      <c r="O55" s="117">
        <f t="shared" si="5"/>
        <v>0</v>
      </c>
      <c r="P55" s="118">
        <f t="shared" si="6"/>
        <v>0</v>
      </c>
      <c r="Q55" s="129"/>
    </row>
    <row r="56" spans="1:17" ht="33.75" x14ac:dyDescent="0.2">
      <c r="A56" s="115" t="s">
        <v>69</v>
      </c>
      <c r="B56" s="116" t="s">
        <v>66</v>
      </c>
      <c r="C56" s="105" t="s">
        <v>293</v>
      </c>
      <c r="D56" s="106" t="s">
        <v>75</v>
      </c>
      <c r="E56" s="107">
        <v>14.04</v>
      </c>
      <c r="F56" s="112"/>
      <c r="G56" s="113"/>
      <c r="H56" s="117">
        <f t="shared" si="0"/>
        <v>0</v>
      </c>
      <c r="I56" s="113"/>
      <c r="J56" s="113"/>
      <c r="K56" s="118">
        <f t="shared" si="1"/>
        <v>0</v>
      </c>
      <c r="L56" s="119">
        <f t="shared" si="2"/>
        <v>0</v>
      </c>
      <c r="M56" s="117">
        <f t="shared" si="3"/>
        <v>0</v>
      </c>
      <c r="N56" s="117">
        <f t="shared" si="4"/>
        <v>0</v>
      </c>
      <c r="O56" s="117">
        <f t="shared" si="5"/>
        <v>0</v>
      </c>
      <c r="P56" s="118">
        <f t="shared" si="6"/>
        <v>0</v>
      </c>
      <c r="Q56" s="129"/>
    </row>
    <row r="57" spans="1:17" x14ac:dyDescent="0.2">
      <c r="A57" s="115">
        <v>8</v>
      </c>
      <c r="B57" s="116" t="s">
        <v>66</v>
      </c>
      <c r="C57" s="105" t="s">
        <v>294</v>
      </c>
      <c r="D57" s="106" t="s">
        <v>68</v>
      </c>
      <c r="E57" s="107">
        <v>9.6</v>
      </c>
      <c r="F57" s="112"/>
      <c r="G57" s="113"/>
      <c r="H57" s="117">
        <f t="shared" si="0"/>
        <v>0</v>
      </c>
      <c r="I57" s="113"/>
      <c r="J57" s="113"/>
      <c r="K57" s="118">
        <f t="shared" si="1"/>
        <v>0</v>
      </c>
      <c r="L57" s="119">
        <f t="shared" si="2"/>
        <v>0</v>
      </c>
      <c r="M57" s="117">
        <f t="shared" si="3"/>
        <v>0</v>
      </c>
      <c r="N57" s="117">
        <f t="shared" si="4"/>
        <v>0</v>
      </c>
      <c r="O57" s="117">
        <f t="shared" si="5"/>
        <v>0</v>
      </c>
      <c r="P57" s="118">
        <f t="shared" si="6"/>
        <v>0</v>
      </c>
      <c r="Q57" s="129"/>
    </row>
    <row r="58" spans="1:17" ht="22.5" x14ac:dyDescent="0.2">
      <c r="A58" s="115" t="s">
        <v>69</v>
      </c>
      <c r="B58" s="116" t="s">
        <v>66</v>
      </c>
      <c r="C58" s="105" t="s">
        <v>295</v>
      </c>
      <c r="D58" s="106" t="s">
        <v>71</v>
      </c>
      <c r="E58" s="107">
        <v>72</v>
      </c>
      <c r="F58" s="112"/>
      <c r="G58" s="113"/>
      <c r="H58" s="117">
        <f t="shared" si="0"/>
        <v>0</v>
      </c>
      <c r="I58" s="113"/>
      <c r="J58" s="113"/>
      <c r="K58" s="118">
        <f t="shared" si="1"/>
        <v>0</v>
      </c>
      <c r="L58" s="119">
        <f t="shared" si="2"/>
        <v>0</v>
      </c>
      <c r="M58" s="117">
        <f t="shared" si="3"/>
        <v>0</v>
      </c>
      <c r="N58" s="117">
        <f t="shared" si="4"/>
        <v>0</v>
      </c>
      <c r="O58" s="117">
        <f t="shared" si="5"/>
        <v>0</v>
      </c>
      <c r="P58" s="118">
        <f t="shared" si="6"/>
        <v>0</v>
      </c>
      <c r="Q58" s="129"/>
    </row>
    <row r="59" spans="1:17" x14ac:dyDescent="0.2">
      <c r="A59" s="115" t="s">
        <v>69</v>
      </c>
      <c r="B59" s="116" t="s">
        <v>66</v>
      </c>
      <c r="C59" s="105" t="s">
        <v>296</v>
      </c>
      <c r="D59" s="106" t="s">
        <v>68</v>
      </c>
      <c r="E59" s="107">
        <v>9.6000000000000014</v>
      </c>
      <c r="F59" s="112"/>
      <c r="G59" s="113"/>
      <c r="H59" s="117">
        <f t="shared" si="0"/>
        <v>0</v>
      </c>
      <c r="I59" s="113"/>
      <c r="J59" s="113"/>
      <c r="K59" s="118">
        <f t="shared" si="1"/>
        <v>0</v>
      </c>
      <c r="L59" s="119">
        <f t="shared" si="2"/>
        <v>0</v>
      </c>
      <c r="M59" s="117">
        <f t="shared" si="3"/>
        <v>0</v>
      </c>
      <c r="N59" s="117">
        <f t="shared" si="4"/>
        <v>0</v>
      </c>
      <c r="O59" s="117">
        <f t="shared" si="5"/>
        <v>0</v>
      </c>
      <c r="P59" s="118">
        <f t="shared" si="6"/>
        <v>0</v>
      </c>
      <c r="Q59" s="129"/>
    </row>
    <row r="60" spans="1:17" ht="22.5" x14ac:dyDescent="0.2">
      <c r="A60" s="115" t="s">
        <v>69</v>
      </c>
      <c r="B60" s="116" t="s">
        <v>66</v>
      </c>
      <c r="C60" s="105" t="s">
        <v>297</v>
      </c>
      <c r="D60" s="106" t="s">
        <v>71</v>
      </c>
      <c r="E60" s="107">
        <v>75</v>
      </c>
      <c r="F60" s="112"/>
      <c r="G60" s="113"/>
      <c r="H60" s="117">
        <f t="shared" si="0"/>
        <v>0</v>
      </c>
      <c r="I60" s="113"/>
      <c r="J60" s="113"/>
      <c r="K60" s="118">
        <f t="shared" si="1"/>
        <v>0</v>
      </c>
      <c r="L60" s="119">
        <f t="shared" si="2"/>
        <v>0</v>
      </c>
      <c r="M60" s="117">
        <f t="shared" si="3"/>
        <v>0</v>
      </c>
      <c r="N60" s="117">
        <f t="shared" si="4"/>
        <v>0</v>
      </c>
      <c r="O60" s="117">
        <f t="shared" si="5"/>
        <v>0</v>
      </c>
      <c r="P60" s="118">
        <f t="shared" si="6"/>
        <v>0</v>
      </c>
      <c r="Q60" s="129"/>
    </row>
    <row r="61" spans="1:17" ht="22.5" x14ac:dyDescent="0.2">
      <c r="A61" s="115" t="s">
        <v>69</v>
      </c>
      <c r="B61" s="116" t="s">
        <v>66</v>
      </c>
      <c r="C61" s="105" t="s">
        <v>298</v>
      </c>
      <c r="D61" s="106" t="s">
        <v>75</v>
      </c>
      <c r="E61" s="107">
        <v>4.8000000000000007</v>
      </c>
      <c r="F61" s="112"/>
      <c r="G61" s="113"/>
      <c r="H61" s="117">
        <f t="shared" si="0"/>
        <v>0</v>
      </c>
      <c r="I61" s="113"/>
      <c r="J61" s="113"/>
      <c r="K61" s="118">
        <f t="shared" si="1"/>
        <v>0</v>
      </c>
      <c r="L61" s="119">
        <f t="shared" si="2"/>
        <v>0</v>
      </c>
      <c r="M61" s="117">
        <f t="shared" si="3"/>
        <v>0</v>
      </c>
      <c r="N61" s="117">
        <f t="shared" si="4"/>
        <v>0</v>
      </c>
      <c r="O61" s="117">
        <f t="shared" si="5"/>
        <v>0</v>
      </c>
      <c r="P61" s="118">
        <f t="shared" si="6"/>
        <v>0</v>
      </c>
      <c r="Q61" s="129"/>
    </row>
    <row r="62" spans="1:17" ht="22.5" x14ac:dyDescent="0.2">
      <c r="A62" s="115" t="s">
        <v>69</v>
      </c>
      <c r="B62" s="116" t="s">
        <v>66</v>
      </c>
      <c r="C62" s="105" t="s">
        <v>299</v>
      </c>
      <c r="D62" s="106" t="s">
        <v>71</v>
      </c>
      <c r="E62" s="107">
        <v>33</v>
      </c>
      <c r="F62" s="112"/>
      <c r="G62" s="113"/>
      <c r="H62" s="117">
        <f t="shared" si="0"/>
        <v>0</v>
      </c>
      <c r="I62" s="113"/>
      <c r="J62" s="113"/>
      <c r="K62" s="118">
        <f t="shared" si="1"/>
        <v>0</v>
      </c>
      <c r="L62" s="119">
        <f t="shared" si="2"/>
        <v>0</v>
      </c>
      <c r="M62" s="117">
        <f t="shared" si="3"/>
        <v>0</v>
      </c>
      <c r="N62" s="117">
        <f t="shared" si="4"/>
        <v>0</v>
      </c>
      <c r="O62" s="117">
        <f t="shared" si="5"/>
        <v>0</v>
      </c>
      <c r="P62" s="118">
        <f t="shared" si="6"/>
        <v>0</v>
      </c>
      <c r="Q62" s="129"/>
    </row>
    <row r="63" spans="1:17" ht="33.75" x14ac:dyDescent="0.2">
      <c r="A63" s="115" t="s">
        <v>69</v>
      </c>
      <c r="B63" s="116" t="s">
        <v>66</v>
      </c>
      <c r="C63" s="105" t="s">
        <v>300</v>
      </c>
      <c r="D63" s="106" t="s">
        <v>71</v>
      </c>
      <c r="E63" s="107">
        <v>75</v>
      </c>
      <c r="F63" s="112"/>
      <c r="G63" s="113"/>
      <c r="H63" s="117">
        <f t="shared" si="0"/>
        <v>0</v>
      </c>
      <c r="I63" s="113"/>
      <c r="J63" s="113"/>
      <c r="K63" s="118">
        <f t="shared" si="1"/>
        <v>0</v>
      </c>
      <c r="L63" s="119">
        <f t="shared" si="2"/>
        <v>0</v>
      </c>
      <c r="M63" s="117">
        <f t="shared" si="3"/>
        <v>0</v>
      </c>
      <c r="N63" s="117">
        <f t="shared" si="4"/>
        <v>0</v>
      </c>
      <c r="O63" s="117">
        <f t="shared" si="5"/>
        <v>0</v>
      </c>
      <c r="P63" s="118">
        <f t="shared" si="6"/>
        <v>0</v>
      </c>
      <c r="Q63" s="129"/>
    </row>
    <row r="64" spans="1:17" ht="22.5" x14ac:dyDescent="0.2">
      <c r="A64" s="115" t="s">
        <v>69</v>
      </c>
      <c r="B64" s="116" t="s">
        <v>66</v>
      </c>
      <c r="C64" s="105" t="s">
        <v>301</v>
      </c>
      <c r="D64" s="106" t="s">
        <v>68</v>
      </c>
      <c r="E64" s="107">
        <v>9.6000000000000014</v>
      </c>
      <c r="F64" s="112"/>
      <c r="G64" s="113"/>
      <c r="H64" s="117">
        <f t="shared" si="0"/>
        <v>0</v>
      </c>
      <c r="I64" s="113"/>
      <c r="J64" s="113"/>
      <c r="K64" s="118">
        <f t="shared" si="1"/>
        <v>0</v>
      </c>
      <c r="L64" s="119">
        <f t="shared" si="2"/>
        <v>0</v>
      </c>
      <c r="M64" s="117">
        <f t="shared" si="3"/>
        <v>0</v>
      </c>
      <c r="N64" s="117">
        <f t="shared" si="4"/>
        <v>0</v>
      </c>
      <c r="O64" s="117">
        <f t="shared" si="5"/>
        <v>0</v>
      </c>
      <c r="P64" s="118">
        <f t="shared" si="6"/>
        <v>0</v>
      </c>
      <c r="Q64" s="129"/>
    </row>
    <row r="65" spans="1:17" ht="22.5" x14ac:dyDescent="0.2">
      <c r="A65" s="115" t="s">
        <v>69</v>
      </c>
      <c r="B65" s="116" t="s">
        <v>66</v>
      </c>
      <c r="C65" s="105" t="s">
        <v>302</v>
      </c>
      <c r="D65" s="106" t="s">
        <v>68</v>
      </c>
      <c r="E65" s="107">
        <v>9.6000000000000014</v>
      </c>
      <c r="F65" s="112"/>
      <c r="G65" s="113"/>
      <c r="H65" s="117">
        <f t="shared" si="0"/>
        <v>0</v>
      </c>
      <c r="I65" s="113"/>
      <c r="J65" s="113"/>
      <c r="K65" s="118">
        <f t="shared" si="1"/>
        <v>0</v>
      </c>
      <c r="L65" s="119">
        <f t="shared" si="2"/>
        <v>0</v>
      </c>
      <c r="M65" s="117">
        <f t="shared" si="3"/>
        <v>0</v>
      </c>
      <c r="N65" s="117">
        <f t="shared" si="4"/>
        <v>0</v>
      </c>
      <c r="O65" s="117">
        <f t="shared" si="5"/>
        <v>0</v>
      </c>
      <c r="P65" s="118">
        <f t="shared" si="6"/>
        <v>0</v>
      </c>
      <c r="Q65" s="129"/>
    </row>
    <row r="66" spans="1:17" x14ac:dyDescent="0.2">
      <c r="A66" s="115">
        <v>9</v>
      </c>
      <c r="B66" s="116"/>
      <c r="C66" s="105" t="s">
        <v>303</v>
      </c>
      <c r="D66" s="106" t="s">
        <v>68</v>
      </c>
      <c r="E66" s="107">
        <v>19.200000000000003</v>
      </c>
      <c r="F66" s="112"/>
      <c r="G66" s="113"/>
      <c r="H66" s="117">
        <f t="shared" si="0"/>
        <v>0</v>
      </c>
      <c r="I66" s="113"/>
      <c r="J66" s="113"/>
      <c r="K66" s="118">
        <f t="shared" si="1"/>
        <v>0</v>
      </c>
      <c r="L66" s="119">
        <f t="shared" si="2"/>
        <v>0</v>
      </c>
      <c r="M66" s="117">
        <f t="shared" si="3"/>
        <v>0</v>
      </c>
      <c r="N66" s="117">
        <f t="shared" si="4"/>
        <v>0</v>
      </c>
      <c r="O66" s="117">
        <f t="shared" si="5"/>
        <v>0</v>
      </c>
      <c r="P66" s="118">
        <f t="shared" si="6"/>
        <v>0</v>
      </c>
      <c r="Q66" s="129"/>
    </row>
    <row r="67" spans="1:17" ht="22.5" x14ac:dyDescent="0.2">
      <c r="A67" s="115" t="s">
        <v>69</v>
      </c>
      <c r="B67" s="116"/>
      <c r="C67" s="105" t="s">
        <v>304</v>
      </c>
      <c r="D67" s="106" t="s">
        <v>68</v>
      </c>
      <c r="E67" s="107">
        <v>19.200000000000003</v>
      </c>
      <c r="F67" s="112"/>
      <c r="G67" s="113"/>
      <c r="H67" s="117">
        <f t="shared" si="0"/>
        <v>0</v>
      </c>
      <c r="I67" s="113"/>
      <c r="J67" s="113"/>
      <c r="K67" s="118">
        <f t="shared" si="1"/>
        <v>0</v>
      </c>
      <c r="L67" s="119">
        <f t="shared" si="2"/>
        <v>0</v>
      </c>
      <c r="M67" s="117">
        <f t="shared" si="3"/>
        <v>0</v>
      </c>
      <c r="N67" s="117">
        <f t="shared" si="4"/>
        <v>0</v>
      </c>
      <c r="O67" s="117">
        <f t="shared" si="5"/>
        <v>0</v>
      </c>
      <c r="P67" s="118">
        <f t="shared" si="6"/>
        <v>0</v>
      </c>
      <c r="Q67" s="129"/>
    </row>
    <row r="68" spans="1:17" ht="33.75" x14ac:dyDescent="0.2">
      <c r="A68" s="115" t="s">
        <v>69</v>
      </c>
      <c r="B68" s="116"/>
      <c r="C68" s="105" t="s">
        <v>305</v>
      </c>
      <c r="D68" s="106" t="s">
        <v>71</v>
      </c>
      <c r="E68" s="107">
        <v>72</v>
      </c>
      <c r="F68" s="112"/>
      <c r="G68" s="113"/>
      <c r="H68" s="117">
        <f t="shared" si="0"/>
        <v>0</v>
      </c>
      <c r="I68" s="113"/>
      <c r="J68" s="113"/>
      <c r="K68" s="118">
        <f t="shared" si="1"/>
        <v>0</v>
      </c>
      <c r="L68" s="119">
        <f t="shared" si="2"/>
        <v>0</v>
      </c>
      <c r="M68" s="117">
        <f t="shared" si="3"/>
        <v>0</v>
      </c>
      <c r="N68" s="117">
        <f t="shared" si="4"/>
        <v>0</v>
      </c>
      <c r="O68" s="117">
        <f t="shared" si="5"/>
        <v>0</v>
      </c>
      <c r="P68" s="118">
        <f t="shared" si="6"/>
        <v>0</v>
      </c>
      <c r="Q68" s="129"/>
    </row>
    <row r="69" spans="1:17" ht="22.5" x14ac:dyDescent="0.2">
      <c r="A69" s="115" t="s">
        <v>69</v>
      </c>
      <c r="B69" s="116"/>
      <c r="C69" s="105" t="s">
        <v>306</v>
      </c>
      <c r="D69" s="106" t="s">
        <v>68</v>
      </c>
      <c r="E69" s="107">
        <v>19.200000000000003</v>
      </c>
      <c r="F69" s="112"/>
      <c r="G69" s="113"/>
      <c r="H69" s="117">
        <f t="shared" si="0"/>
        <v>0</v>
      </c>
      <c r="I69" s="113"/>
      <c r="J69" s="113"/>
      <c r="K69" s="118">
        <f t="shared" si="1"/>
        <v>0</v>
      </c>
      <c r="L69" s="119">
        <f t="shared" si="2"/>
        <v>0</v>
      </c>
      <c r="M69" s="117">
        <f t="shared" si="3"/>
        <v>0</v>
      </c>
      <c r="N69" s="117">
        <f t="shared" si="4"/>
        <v>0</v>
      </c>
      <c r="O69" s="117">
        <f t="shared" si="5"/>
        <v>0</v>
      </c>
      <c r="P69" s="118">
        <f t="shared" si="6"/>
        <v>0</v>
      </c>
      <c r="Q69" s="129"/>
    </row>
    <row r="70" spans="1:17" ht="22.5" x14ac:dyDescent="0.2">
      <c r="A70" s="115" t="s">
        <v>69</v>
      </c>
      <c r="B70" s="116"/>
      <c r="C70" s="105" t="s">
        <v>307</v>
      </c>
      <c r="D70" s="106" t="s">
        <v>71</v>
      </c>
      <c r="E70" s="107">
        <v>150</v>
      </c>
      <c r="F70" s="112"/>
      <c r="G70" s="113"/>
      <c r="H70" s="117">
        <f t="shared" si="0"/>
        <v>0</v>
      </c>
      <c r="I70" s="113"/>
      <c r="J70" s="113"/>
      <c r="K70" s="118">
        <f t="shared" si="1"/>
        <v>0</v>
      </c>
      <c r="L70" s="119">
        <f t="shared" si="2"/>
        <v>0</v>
      </c>
      <c r="M70" s="117">
        <f t="shared" si="3"/>
        <v>0</v>
      </c>
      <c r="N70" s="117">
        <f t="shared" si="4"/>
        <v>0</v>
      </c>
      <c r="O70" s="117">
        <f t="shared" si="5"/>
        <v>0</v>
      </c>
      <c r="P70" s="118">
        <f t="shared" si="6"/>
        <v>0</v>
      </c>
      <c r="Q70" s="129"/>
    </row>
    <row r="71" spans="1:17" ht="22.5" x14ac:dyDescent="0.2">
      <c r="A71" s="115" t="s">
        <v>69</v>
      </c>
      <c r="B71" s="116"/>
      <c r="C71" s="105" t="s">
        <v>308</v>
      </c>
      <c r="D71" s="106" t="s">
        <v>68</v>
      </c>
      <c r="E71" s="107">
        <v>19.200000000000003</v>
      </c>
      <c r="F71" s="112"/>
      <c r="G71" s="113"/>
      <c r="H71" s="117">
        <f t="shared" si="0"/>
        <v>0</v>
      </c>
      <c r="I71" s="113"/>
      <c r="J71" s="113"/>
      <c r="K71" s="118">
        <f t="shared" si="1"/>
        <v>0</v>
      </c>
      <c r="L71" s="119">
        <f t="shared" si="2"/>
        <v>0</v>
      </c>
      <c r="M71" s="117">
        <f t="shared" si="3"/>
        <v>0</v>
      </c>
      <c r="N71" s="117">
        <f t="shared" si="4"/>
        <v>0</v>
      </c>
      <c r="O71" s="117">
        <f t="shared" si="5"/>
        <v>0</v>
      </c>
      <c r="P71" s="118">
        <f t="shared" si="6"/>
        <v>0</v>
      </c>
      <c r="Q71" s="129"/>
    </row>
    <row r="72" spans="1:17" ht="22.5" x14ac:dyDescent="0.2">
      <c r="A72" s="115">
        <v>10</v>
      </c>
      <c r="B72" s="116"/>
      <c r="C72" s="105" t="s">
        <v>309</v>
      </c>
      <c r="D72" s="106"/>
      <c r="E72" s="107"/>
      <c r="F72" s="112"/>
      <c r="G72" s="113"/>
      <c r="H72" s="117">
        <f t="shared" si="0"/>
        <v>0</v>
      </c>
      <c r="I72" s="113"/>
      <c r="J72" s="113"/>
      <c r="K72" s="118">
        <f t="shared" si="1"/>
        <v>0</v>
      </c>
      <c r="L72" s="119">
        <f t="shared" si="2"/>
        <v>0</v>
      </c>
      <c r="M72" s="117">
        <f t="shared" si="3"/>
        <v>0</v>
      </c>
      <c r="N72" s="117">
        <f t="shared" si="4"/>
        <v>0</v>
      </c>
      <c r="O72" s="117">
        <f t="shared" si="5"/>
        <v>0</v>
      </c>
      <c r="P72" s="118">
        <f t="shared" si="6"/>
        <v>0</v>
      </c>
      <c r="Q72" s="129"/>
    </row>
    <row r="73" spans="1:17" ht="22.5" x14ac:dyDescent="0.2">
      <c r="A73" s="115" t="s">
        <v>69</v>
      </c>
      <c r="B73" s="116"/>
      <c r="C73" s="105" t="s">
        <v>310</v>
      </c>
      <c r="D73" s="106" t="s">
        <v>146</v>
      </c>
      <c r="E73" s="107">
        <v>0.04</v>
      </c>
      <c r="F73" s="112"/>
      <c r="G73" s="113"/>
      <c r="H73" s="117">
        <f t="shared" si="0"/>
        <v>0</v>
      </c>
      <c r="I73" s="113"/>
      <c r="J73" s="113"/>
      <c r="K73" s="118">
        <f t="shared" si="1"/>
        <v>0</v>
      </c>
      <c r="L73" s="119">
        <f t="shared" si="2"/>
        <v>0</v>
      </c>
      <c r="M73" s="117">
        <f t="shared" si="3"/>
        <v>0</v>
      </c>
      <c r="N73" s="117">
        <f t="shared" si="4"/>
        <v>0</v>
      </c>
      <c r="O73" s="117">
        <f t="shared" si="5"/>
        <v>0</v>
      </c>
      <c r="P73" s="118">
        <f t="shared" si="6"/>
        <v>0</v>
      </c>
      <c r="Q73" s="129"/>
    </row>
    <row r="74" spans="1:17" ht="22.5" x14ac:dyDescent="0.2">
      <c r="A74" s="115" t="s">
        <v>69</v>
      </c>
      <c r="B74" s="116"/>
      <c r="C74" s="105" t="s">
        <v>311</v>
      </c>
      <c r="D74" s="106" t="s">
        <v>68</v>
      </c>
      <c r="E74" s="107">
        <v>2.2999999999999998</v>
      </c>
      <c r="F74" s="112"/>
      <c r="G74" s="113"/>
      <c r="H74" s="117">
        <f t="shared" si="0"/>
        <v>0</v>
      </c>
      <c r="I74" s="113"/>
      <c r="J74" s="113"/>
      <c r="K74" s="118">
        <f t="shared" si="1"/>
        <v>0</v>
      </c>
      <c r="L74" s="119">
        <f t="shared" si="2"/>
        <v>0</v>
      </c>
      <c r="M74" s="117">
        <f t="shared" si="3"/>
        <v>0</v>
      </c>
      <c r="N74" s="117">
        <f t="shared" si="4"/>
        <v>0</v>
      </c>
      <c r="O74" s="117">
        <f t="shared" si="5"/>
        <v>0</v>
      </c>
      <c r="P74" s="118">
        <f t="shared" si="6"/>
        <v>0</v>
      </c>
      <c r="Q74" s="129"/>
    </row>
    <row r="75" spans="1:17" ht="22.5" x14ac:dyDescent="0.2">
      <c r="A75" s="115" t="s">
        <v>69</v>
      </c>
      <c r="B75" s="116"/>
      <c r="C75" s="105" t="s">
        <v>312</v>
      </c>
      <c r="D75" s="106" t="s">
        <v>68</v>
      </c>
      <c r="E75" s="107">
        <v>2.2999999999999998</v>
      </c>
      <c r="F75" s="112"/>
      <c r="G75" s="113"/>
      <c r="H75" s="117">
        <f t="shared" si="0"/>
        <v>0</v>
      </c>
      <c r="I75" s="113"/>
      <c r="J75" s="113"/>
      <c r="K75" s="118">
        <f t="shared" si="1"/>
        <v>0</v>
      </c>
      <c r="L75" s="119">
        <f t="shared" si="2"/>
        <v>0</v>
      </c>
      <c r="M75" s="117">
        <f t="shared" si="3"/>
        <v>0</v>
      </c>
      <c r="N75" s="117">
        <f t="shared" si="4"/>
        <v>0</v>
      </c>
      <c r="O75" s="117">
        <f t="shared" si="5"/>
        <v>0</v>
      </c>
      <c r="P75" s="118">
        <f t="shared" si="6"/>
        <v>0</v>
      </c>
      <c r="Q75" s="129"/>
    </row>
    <row r="76" spans="1:17" ht="33.75" x14ac:dyDescent="0.2">
      <c r="A76" s="115" t="s">
        <v>69</v>
      </c>
      <c r="B76" s="116"/>
      <c r="C76" s="105" t="s">
        <v>313</v>
      </c>
      <c r="D76" s="106" t="s">
        <v>75</v>
      </c>
      <c r="E76" s="107">
        <v>1.4</v>
      </c>
      <c r="F76" s="112"/>
      <c r="G76" s="113"/>
      <c r="H76" s="117">
        <f t="shared" si="0"/>
        <v>0</v>
      </c>
      <c r="I76" s="113"/>
      <c r="J76" s="113"/>
      <c r="K76" s="118">
        <f t="shared" si="1"/>
        <v>0</v>
      </c>
      <c r="L76" s="119">
        <f t="shared" si="2"/>
        <v>0</v>
      </c>
      <c r="M76" s="117">
        <f t="shared" si="3"/>
        <v>0</v>
      </c>
      <c r="N76" s="117">
        <f t="shared" si="4"/>
        <v>0</v>
      </c>
      <c r="O76" s="117">
        <f t="shared" si="5"/>
        <v>0</v>
      </c>
      <c r="P76" s="118">
        <f t="shared" si="6"/>
        <v>0</v>
      </c>
      <c r="Q76" s="129"/>
    </row>
    <row r="77" spans="1:17" ht="22.5" x14ac:dyDescent="0.2">
      <c r="A77" s="115" t="s">
        <v>69</v>
      </c>
      <c r="B77" s="116"/>
      <c r="C77" s="105" t="s">
        <v>314</v>
      </c>
      <c r="D77" s="106" t="s">
        <v>71</v>
      </c>
      <c r="E77" s="107">
        <v>36</v>
      </c>
      <c r="F77" s="112"/>
      <c r="G77" s="113"/>
      <c r="H77" s="117">
        <f t="shared" si="0"/>
        <v>0</v>
      </c>
      <c r="I77" s="113"/>
      <c r="J77" s="113"/>
      <c r="K77" s="118">
        <f t="shared" si="1"/>
        <v>0</v>
      </c>
      <c r="L77" s="119">
        <f t="shared" si="2"/>
        <v>0</v>
      </c>
      <c r="M77" s="117">
        <f t="shared" si="3"/>
        <v>0</v>
      </c>
      <c r="N77" s="117">
        <f t="shared" si="4"/>
        <v>0</v>
      </c>
      <c r="O77" s="117">
        <f t="shared" si="5"/>
        <v>0</v>
      </c>
      <c r="P77" s="118">
        <f t="shared" si="6"/>
        <v>0</v>
      </c>
      <c r="Q77" s="129"/>
    </row>
    <row r="78" spans="1:17" ht="22.5" x14ac:dyDescent="0.2">
      <c r="A78" s="115" t="s">
        <v>69</v>
      </c>
      <c r="B78" s="116"/>
      <c r="C78" s="105" t="s">
        <v>315</v>
      </c>
      <c r="D78" s="106" t="s">
        <v>71</v>
      </c>
      <c r="E78" s="107">
        <v>12</v>
      </c>
      <c r="F78" s="112"/>
      <c r="G78" s="113"/>
      <c r="H78" s="117">
        <f t="shared" si="0"/>
        <v>0</v>
      </c>
      <c r="I78" s="113"/>
      <c r="J78" s="113"/>
      <c r="K78" s="118">
        <f t="shared" si="1"/>
        <v>0</v>
      </c>
      <c r="L78" s="119">
        <f t="shared" si="2"/>
        <v>0</v>
      </c>
      <c r="M78" s="117">
        <f t="shared" si="3"/>
        <v>0</v>
      </c>
      <c r="N78" s="117">
        <f t="shared" si="4"/>
        <v>0</v>
      </c>
      <c r="O78" s="117">
        <f t="shared" si="5"/>
        <v>0</v>
      </c>
      <c r="P78" s="118">
        <f t="shared" si="6"/>
        <v>0</v>
      </c>
      <c r="Q78" s="129"/>
    </row>
    <row r="79" spans="1:17" ht="22.5" x14ac:dyDescent="0.2">
      <c r="A79" s="115" t="s">
        <v>69</v>
      </c>
      <c r="B79" s="116"/>
      <c r="C79" s="105" t="s">
        <v>316</v>
      </c>
      <c r="D79" s="106" t="s">
        <v>68</v>
      </c>
      <c r="E79" s="107">
        <v>2.2999999999999998</v>
      </c>
      <c r="F79" s="112"/>
      <c r="G79" s="113"/>
      <c r="H79" s="117">
        <f t="shared" ref="H79:H127" si="7">ROUND(F79*G79,2)</f>
        <v>0</v>
      </c>
      <c r="I79" s="113"/>
      <c r="J79" s="113"/>
      <c r="K79" s="118">
        <f t="shared" ref="K79:K127" si="8">SUM(H79:J79)</f>
        <v>0</v>
      </c>
      <c r="L79" s="119">
        <f t="shared" ref="L79:L127" si="9">ROUND(E79*F79,2)</f>
        <v>0</v>
      </c>
      <c r="M79" s="117">
        <f t="shared" ref="M79:M127" si="10">ROUND(H79*E79,2)</f>
        <v>0</v>
      </c>
      <c r="N79" s="117">
        <f t="shared" ref="N79:N127" si="11">ROUND(I79*E79,2)</f>
        <v>0</v>
      </c>
      <c r="O79" s="117">
        <f t="shared" ref="O79:O127" si="12">ROUND(J79*E79,2)</f>
        <v>0</v>
      </c>
      <c r="P79" s="118">
        <f t="shared" ref="P79:P127" si="13">SUM(M79:O79)</f>
        <v>0</v>
      </c>
      <c r="Q79" s="129"/>
    </row>
    <row r="80" spans="1:17" ht="22.5" x14ac:dyDescent="0.2">
      <c r="A80" s="115">
        <v>11</v>
      </c>
      <c r="B80" s="116"/>
      <c r="C80" s="105" t="s">
        <v>317</v>
      </c>
      <c r="D80" s="106" t="s">
        <v>68</v>
      </c>
      <c r="E80" s="107">
        <v>9.6</v>
      </c>
      <c r="F80" s="112"/>
      <c r="G80" s="113"/>
      <c r="H80" s="117">
        <f t="shared" si="7"/>
        <v>0</v>
      </c>
      <c r="I80" s="113"/>
      <c r="J80" s="113"/>
      <c r="K80" s="118">
        <f t="shared" si="8"/>
        <v>0</v>
      </c>
      <c r="L80" s="119">
        <f t="shared" si="9"/>
        <v>0</v>
      </c>
      <c r="M80" s="117">
        <f t="shared" si="10"/>
        <v>0</v>
      </c>
      <c r="N80" s="117">
        <f t="shared" si="11"/>
        <v>0</v>
      </c>
      <c r="O80" s="117">
        <f t="shared" si="12"/>
        <v>0</v>
      </c>
      <c r="P80" s="118">
        <f t="shared" si="13"/>
        <v>0</v>
      </c>
      <c r="Q80" s="129"/>
    </row>
    <row r="81" spans="1:17" ht="22.5" x14ac:dyDescent="0.2">
      <c r="A81" s="115" t="s">
        <v>69</v>
      </c>
      <c r="B81" s="116"/>
      <c r="C81" s="105" t="s">
        <v>318</v>
      </c>
      <c r="D81" s="106"/>
      <c r="E81" s="107"/>
      <c r="F81" s="112"/>
      <c r="G81" s="113"/>
      <c r="H81" s="117">
        <f t="shared" si="7"/>
        <v>0</v>
      </c>
      <c r="I81" s="113"/>
      <c r="J81" s="113"/>
      <c r="K81" s="118">
        <f t="shared" si="8"/>
        <v>0</v>
      </c>
      <c r="L81" s="119">
        <f t="shared" si="9"/>
        <v>0</v>
      </c>
      <c r="M81" s="117">
        <f t="shared" si="10"/>
        <v>0</v>
      </c>
      <c r="N81" s="117">
        <f t="shared" si="11"/>
        <v>0</v>
      </c>
      <c r="O81" s="117">
        <f t="shared" si="12"/>
        <v>0</v>
      </c>
      <c r="P81" s="118">
        <f t="shared" si="13"/>
        <v>0</v>
      </c>
      <c r="Q81" s="129"/>
    </row>
    <row r="82" spans="1:17" ht="22.5" x14ac:dyDescent="0.2">
      <c r="A82" s="115">
        <v>12</v>
      </c>
      <c r="B82" s="116" t="s">
        <v>66</v>
      </c>
      <c r="C82" s="105" t="s">
        <v>319</v>
      </c>
      <c r="D82" s="106" t="s">
        <v>75</v>
      </c>
      <c r="E82" s="107">
        <v>143.53</v>
      </c>
      <c r="F82" s="112"/>
      <c r="G82" s="113"/>
      <c r="H82" s="117">
        <f t="shared" si="7"/>
        <v>0</v>
      </c>
      <c r="I82" s="113"/>
      <c r="J82" s="113"/>
      <c r="K82" s="118">
        <f t="shared" si="8"/>
        <v>0</v>
      </c>
      <c r="L82" s="119">
        <f t="shared" si="9"/>
        <v>0</v>
      </c>
      <c r="M82" s="117">
        <f t="shared" si="10"/>
        <v>0</v>
      </c>
      <c r="N82" s="117">
        <f t="shared" si="11"/>
        <v>0</v>
      </c>
      <c r="O82" s="117">
        <f t="shared" si="12"/>
        <v>0</v>
      </c>
      <c r="P82" s="118">
        <f t="shared" si="13"/>
        <v>0</v>
      </c>
      <c r="Q82" s="129"/>
    </row>
    <row r="83" spans="1:17" ht="22.5" x14ac:dyDescent="0.2">
      <c r="A83" s="115">
        <v>13</v>
      </c>
      <c r="B83" s="116" t="s">
        <v>66</v>
      </c>
      <c r="C83" s="105" t="s">
        <v>320</v>
      </c>
      <c r="D83" s="106" t="s">
        <v>75</v>
      </c>
      <c r="E83" s="107">
        <v>40.92</v>
      </c>
      <c r="F83" s="112"/>
      <c r="G83" s="113"/>
      <c r="H83" s="117">
        <f t="shared" si="7"/>
        <v>0</v>
      </c>
      <c r="I83" s="113"/>
      <c r="J83" s="113"/>
      <c r="K83" s="118">
        <f t="shared" si="8"/>
        <v>0</v>
      </c>
      <c r="L83" s="119">
        <f t="shared" si="9"/>
        <v>0</v>
      </c>
      <c r="M83" s="117">
        <f t="shared" si="10"/>
        <v>0</v>
      </c>
      <c r="N83" s="117">
        <f t="shared" si="11"/>
        <v>0</v>
      </c>
      <c r="O83" s="117">
        <f t="shared" si="12"/>
        <v>0</v>
      </c>
      <c r="P83" s="118">
        <f t="shared" si="13"/>
        <v>0</v>
      </c>
      <c r="Q83" s="129"/>
    </row>
    <row r="84" spans="1:17" ht="22.5" x14ac:dyDescent="0.2">
      <c r="A84" s="115" t="s">
        <v>69</v>
      </c>
      <c r="B84" s="116"/>
      <c r="C84" s="134" t="s">
        <v>553</v>
      </c>
      <c r="D84" s="106"/>
      <c r="E84" s="107"/>
      <c r="F84" s="112"/>
      <c r="G84" s="113"/>
      <c r="H84" s="117">
        <f t="shared" si="7"/>
        <v>0</v>
      </c>
      <c r="I84" s="113"/>
      <c r="J84" s="113"/>
      <c r="K84" s="118">
        <f t="shared" si="8"/>
        <v>0</v>
      </c>
      <c r="L84" s="119">
        <f t="shared" si="9"/>
        <v>0</v>
      </c>
      <c r="M84" s="117">
        <f t="shared" si="10"/>
        <v>0</v>
      </c>
      <c r="N84" s="117">
        <f t="shared" si="11"/>
        <v>0</v>
      </c>
      <c r="O84" s="117">
        <f t="shared" si="12"/>
        <v>0</v>
      </c>
      <c r="P84" s="118">
        <f t="shared" si="13"/>
        <v>0</v>
      </c>
      <c r="Q84" s="129"/>
    </row>
    <row r="85" spans="1:17" ht="22.5" x14ac:dyDescent="0.2">
      <c r="A85" s="115">
        <v>14</v>
      </c>
      <c r="B85" s="116" t="s">
        <v>66</v>
      </c>
      <c r="C85" s="105" t="s">
        <v>321</v>
      </c>
      <c r="D85" s="106" t="s">
        <v>68</v>
      </c>
      <c r="E85" s="107">
        <v>51</v>
      </c>
      <c r="F85" s="112"/>
      <c r="G85" s="113"/>
      <c r="H85" s="117">
        <f t="shared" si="7"/>
        <v>0</v>
      </c>
      <c r="I85" s="113"/>
      <c r="J85" s="113"/>
      <c r="K85" s="118">
        <f t="shared" si="8"/>
        <v>0</v>
      </c>
      <c r="L85" s="119">
        <f t="shared" si="9"/>
        <v>0</v>
      </c>
      <c r="M85" s="117">
        <f t="shared" si="10"/>
        <v>0</v>
      </c>
      <c r="N85" s="117">
        <f t="shared" si="11"/>
        <v>0</v>
      </c>
      <c r="O85" s="117">
        <f t="shared" si="12"/>
        <v>0</v>
      </c>
      <c r="P85" s="118">
        <f t="shared" si="13"/>
        <v>0</v>
      </c>
      <c r="Q85" s="129"/>
    </row>
    <row r="86" spans="1:17" ht="33.75" x14ac:dyDescent="0.2">
      <c r="A86" s="115" t="s">
        <v>69</v>
      </c>
      <c r="B86" s="116"/>
      <c r="C86" s="105" t="s">
        <v>554</v>
      </c>
      <c r="D86" s="106" t="s">
        <v>146</v>
      </c>
      <c r="E86" s="107">
        <v>0.13</v>
      </c>
      <c r="F86" s="112"/>
      <c r="G86" s="113"/>
      <c r="H86" s="117">
        <f t="shared" si="7"/>
        <v>0</v>
      </c>
      <c r="I86" s="113"/>
      <c r="J86" s="113"/>
      <c r="K86" s="118">
        <f t="shared" si="8"/>
        <v>0</v>
      </c>
      <c r="L86" s="119">
        <f t="shared" si="9"/>
        <v>0</v>
      </c>
      <c r="M86" s="117">
        <f t="shared" si="10"/>
        <v>0</v>
      </c>
      <c r="N86" s="117">
        <f t="shared" si="11"/>
        <v>0</v>
      </c>
      <c r="O86" s="117">
        <f t="shared" si="12"/>
        <v>0</v>
      </c>
      <c r="P86" s="118">
        <f t="shared" si="13"/>
        <v>0</v>
      </c>
      <c r="Q86" s="129"/>
    </row>
    <row r="87" spans="1:17" ht="22.5" x14ac:dyDescent="0.2">
      <c r="A87" s="115" t="s">
        <v>69</v>
      </c>
      <c r="B87" s="116"/>
      <c r="C87" s="105" t="s">
        <v>322</v>
      </c>
      <c r="D87" s="106" t="s">
        <v>71</v>
      </c>
      <c r="E87" s="107">
        <v>224</v>
      </c>
      <c r="F87" s="112"/>
      <c r="G87" s="113"/>
      <c r="H87" s="117">
        <f t="shared" si="7"/>
        <v>0</v>
      </c>
      <c r="I87" s="113"/>
      <c r="J87" s="113"/>
      <c r="K87" s="118">
        <f t="shared" si="8"/>
        <v>0</v>
      </c>
      <c r="L87" s="119">
        <f t="shared" si="9"/>
        <v>0</v>
      </c>
      <c r="M87" s="117">
        <f t="shared" si="10"/>
        <v>0</v>
      </c>
      <c r="N87" s="117">
        <f t="shared" si="11"/>
        <v>0</v>
      </c>
      <c r="O87" s="117">
        <f t="shared" si="12"/>
        <v>0</v>
      </c>
      <c r="P87" s="118">
        <f t="shared" si="13"/>
        <v>0</v>
      </c>
      <c r="Q87" s="129"/>
    </row>
    <row r="88" spans="1:17" ht="22.5" x14ac:dyDescent="0.2">
      <c r="A88" s="115" t="s">
        <v>69</v>
      </c>
      <c r="B88" s="116"/>
      <c r="C88" s="105" t="s">
        <v>323</v>
      </c>
      <c r="D88" s="106" t="s">
        <v>71</v>
      </c>
      <c r="E88" s="107">
        <v>224</v>
      </c>
      <c r="F88" s="112"/>
      <c r="G88" s="113"/>
      <c r="H88" s="117">
        <f t="shared" si="7"/>
        <v>0</v>
      </c>
      <c r="I88" s="113"/>
      <c r="J88" s="113"/>
      <c r="K88" s="118">
        <f t="shared" si="8"/>
        <v>0</v>
      </c>
      <c r="L88" s="119">
        <f t="shared" si="9"/>
        <v>0</v>
      </c>
      <c r="M88" s="117">
        <f t="shared" si="10"/>
        <v>0</v>
      </c>
      <c r="N88" s="117">
        <f t="shared" si="11"/>
        <v>0</v>
      </c>
      <c r="O88" s="117">
        <f t="shared" si="12"/>
        <v>0</v>
      </c>
      <c r="P88" s="118">
        <f t="shared" si="13"/>
        <v>0</v>
      </c>
      <c r="Q88" s="129"/>
    </row>
    <row r="89" spans="1:17" ht="22.5" x14ac:dyDescent="0.2">
      <c r="A89" s="115" t="s">
        <v>69</v>
      </c>
      <c r="B89" s="116"/>
      <c r="C89" s="105" t="s">
        <v>516</v>
      </c>
      <c r="D89" s="106" t="s">
        <v>75</v>
      </c>
      <c r="E89" s="107">
        <v>30</v>
      </c>
      <c r="F89" s="112"/>
      <c r="G89" s="113"/>
      <c r="H89" s="117">
        <f t="shared" si="7"/>
        <v>0</v>
      </c>
      <c r="I89" s="113"/>
      <c r="J89" s="113"/>
      <c r="K89" s="118">
        <f t="shared" si="8"/>
        <v>0</v>
      </c>
      <c r="L89" s="119">
        <f t="shared" si="9"/>
        <v>0</v>
      </c>
      <c r="M89" s="117">
        <f t="shared" si="10"/>
        <v>0</v>
      </c>
      <c r="N89" s="117">
        <f t="shared" si="11"/>
        <v>0</v>
      </c>
      <c r="O89" s="117">
        <f t="shared" si="12"/>
        <v>0</v>
      </c>
      <c r="P89" s="118">
        <f t="shared" si="13"/>
        <v>0</v>
      </c>
      <c r="Q89" s="129"/>
    </row>
    <row r="90" spans="1:17" ht="33.75" x14ac:dyDescent="0.2">
      <c r="A90" s="115" t="s">
        <v>69</v>
      </c>
      <c r="B90" s="116"/>
      <c r="C90" s="105" t="s">
        <v>324</v>
      </c>
      <c r="D90" s="106" t="s">
        <v>75</v>
      </c>
      <c r="E90" s="107">
        <v>47.6</v>
      </c>
      <c r="F90" s="112"/>
      <c r="G90" s="113"/>
      <c r="H90" s="117">
        <f t="shared" si="7"/>
        <v>0</v>
      </c>
      <c r="I90" s="113"/>
      <c r="J90" s="113"/>
      <c r="K90" s="118">
        <f t="shared" si="8"/>
        <v>0</v>
      </c>
      <c r="L90" s="119">
        <f t="shared" si="9"/>
        <v>0</v>
      </c>
      <c r="M90" s="117">
        <f t="shared" si="10"/>
        <v>0</v>
      </c>
      <c r="N90" s="117">
        <f t="shared" si="11"/>
        <v>0</v>
      </c>
      <c r="O90" s="117">
        <f t="shared" si="12"/>
        <v>0</v>
      </c>
      <c r="P90" s="118">
        <f t="shared" si="13"/>
        <v>0</v>
      </c>
      <c r="Q90" s="129"/>
    </row>
    <row r="91" spans="1:17" ht="22.5" x14ac:dyDescent="0.2">
      <c r="A91" s="115" t="s">
        <v>69</v>
      </c>
      <c r="B91" s="116"/>
      <c r="C91" s="105" t="s">
        <v>325</v>
      </c>
      <c r="D91" s="106" t="s">
        <v>87</v>
      </c>
      <c r="E91" s="107">
        <v>55.910400000000003</v>
      </c>
      <c r="F91" s="112"/>
      <c r="G91" s="113"/>
      <c r="H91" s="117">
        <f t="shared" si="7"/>
        <v>0</v>
      </c>
      <c r="I91" s="113"/>
      <c r="J91" s="113"/>
      <c r="K91" s="118">
        <f t="shared" si="8"/>
        <v>0</v>
      </c>
      <c r="L91" s="119">
        <f t="shared" si="9"/>
        <v>0</v>
      </c>
      <c r="M91" s="117">
        <f t="shared" si="10"/>
        <v>0</v>
      </c>
      <c r="N91" s="117">
        <f t="shared" si="11"/>
        <v>0</v>
      </c>
      <c r="O91" s="117">
        <f t="shared" si="12"/>
        <v>0</v>
      </c>
      <c r="P91" s="118">
        <f t="shared" si="13"/>
        <v>0</v>
      </c>
      <c r="Q91" s="129"/>
    </row>
    <row r="92" spans="1:17" ht="22.5" x14ac:dyDescent="0.2">
      <c r="A92" s="115" t="s">
        <v>69</v>
      </c>
      <c r="B92" s="116"/>
      <c r="C92" s="105" t="s">
        <v>326</v>
      </c>
      <c r="D92" s="106" t="s">
        <v>68</v>
      </c>
      <c r="E92" s="107">
        <v>95.2</v>
      </c>
      <c r="F92" s="112"/>
      <c r="G92" s="113"/>
      <c r="H92" s="117">
        <f t="shared" si="7"/>
        <v>0</v>
      </c>
      <c r="I92" s="113"/>
      <c r="J92" s="113"/>
      <c r="K92" s="118">
        <f t="shared" si="8"/>
        <v>0</v>
      </c>
      <c r="L92" s="119">
        <f t="shared" si="9"/>
        <v>0</v>
      </c>
      <c r="M92" s="117">
        <f t="shared" si="10"/>
        <v>0</v>
      </c>
      <c r="N92" s="117">
        <f t="shared" si="11"/>
        <v>0</v>
      </c>
      <c r="O92" s="117">
        <f t="shared" si="12"/>
        <v>0</v>
      </c>
      <c r="P92" s="118">
        <f t="shared" si="13"/>
        <v>0</v>
      </c>
      <c r="Q92" s="129"/>
    </row>
    <row r="93" spans="1:17" ht="33.75" x14ac:dyDescent="0.2">
      <c r="A93" s="115" t="s">
        <v>69</v>
      </c>
      <c r="B93" s="116"/>
      <c r="C93" s="105" t="s">
        <v>327</v>
      </c>
      <c r="D93" s="106" t="s">
        <v>75</v>
      </c>
      <c r="E93" s="107">
        <v>67.2</v>
      </c>
      <c r="F93" s="112"/>
      <c r="G93" s="113"/>
      <c r="H93" s="117">
        <f t="shared" si="7"/>
        <v>0</v>
      </c>
      <c r="I93" s="113"/>
      <c r="J93" s="113"/>
      <c r="K93" s="118">
        <f t="shared" si="8"/>
        <v>0</v>
      </c>
      <c r="L93" s="119">
        <f t="shared" si="9"/>
        <v>0</v>
      </c>
      <c r="M93" s="117">
        <f t="shared" si="10"/>
        <v>0</v>
      </c>
      <c r="N93" s="117">
        <f t="shared" si="11"/>
        <v>0</v>
      </c>
      <c r="O93" s="117">
        <f t="shared" si="12"/>
        <v>0</v>
      </c>
      <c r="P93" s="118">
        <f t="shared" si="13"/>
        <v>0</v>
      </c>
      <c r="Q93" s="129"/>
    </row>
    <row r="94" spans="1:17" x14ac:dyDescent="0.2">
      <c r="A94" s="115">
        <v>20</v>
      </c>
      <c r="B94" s="116" t="s">
        <v>66</v>
      </c>
      <c r="C94" s="105" t="s">
        <v>328</v>
      </c>
      <c r="D94" s="106" t="s">
        <v>75</v>
      </c>
      <c r="E94" s="107">
        <v>3.6</v>
      </c>
      <c r="F94" s="112"/>
      <c r="G94" s="113"/>
      <c r="H94" s="117">
        <f t="shared" si="7"/>
        <v>0</v>
      </c>
      <c r="I94" s="113"/>
      <c r="J94" s="113"/>
      <c r="K94" s="118">
        <f t="shared" si="8"/>
        <v>0</v>
      </c>
      <c r="L94" s="119">
        <f t="shared" si="9"/>
        <v>0</v>
      </c>
      <c r="M94" s="117">
        <f t="shared" si="10"/>
        <v>0</v>
      </c>
      <c r="N94" s="117">
        <f t="shared" si="11"/>
        <v>0</v>
      </c>
      <c r="O94" s="117">
        <f t="shared" si="12"/>
        <v>0</v>
      </c>
      <c r="P94" s="118">
        <f t="shared" si="13"/>
        <v>0</v>
      </c>
      <c r="Q94" s="129"/>
    </row>
    <row r="95" spans="1:17" x14ac:dyDescent="0.2">
      <c r="A95" s="115" t="s">
        <v>69</v>
      </c>
      <c r="B95" s="116"/>
      <c r="C95" s="105" t="s">
        <v>230</v>
      </c>
      <c r="D95" s="106" t="s">
        <v>87</v>
      </c>
      <c r="E95" s="107">
        <v>1.4400000000000002</v>
      </c>
      <c r="F95" s="112"/>
      <c r="G95" s="113"/>
      <c r="H95" s="117">
        <f t="shared" si="7"/>
        <v>0</v>
      </c>
      <c r="I95" s="113"/>
      <c r="J95" s="113"/>
      <c r="K95" s="118">
        <f t="shared" si="8"/>
        <v>0</v>
      </c>
      <c r="L95" s="119">
        <f t="shared" si="9"/>
        <v>0</v>
      </c>
      <c r="M95" s="117">
        <f t="shared" si="10"/>
        <v>0</v>
      </c>
      <c r="N95" s="117">
        <f t="shared" si="11"/>
        <v>0</v>
      </c>
      <c r="O95" s="117">
        <f t="shared" si="12"/>
        <v>0</v>
      </c>
      <c r="P95" s="118">
        <f t="shared" si="13"/>
        <v>0</v>
      </c>
      <c r="Q95" s="129"/>
    </row>
    <row r="96" spans="1:17" x14ac:dyDescent="0.2">
      <c r="A96" s="115">
        <v>21</v>
      </c>
      <c r="B96" s="116" t="s">
        <v>66</v>
      </c>
      <c r="C96" s="105" t="s">
        <v>329</v>
      </c>
      <c r="D96" s="106" t="s">
        <v>75</v>
      </c>
      <c r="E96" s="107">
        <v>147.6</v>
      </c>
      <c r="F96" s="112"/>
      <c r="G96" s="113"/>
      <c r="H96" s="117">
        <f t="shared" si="7"/>
        <v>0</v>
      </c>
      <c r="I96" s="113"/>
      <c r="J96" s="113"/>
      <c r="K96" s="118">
        <f t="shared" si="8"/>
        <v>0</v>
      </c>
      <c r="L96" s="119">
        <f t="shared" si="9"/>
        <v>0</v>
      </c>
      <c r="M96" s="117">
        <f t="shared" si="10"/>
        <v>0</v>
      </c>
      <c r="N96" s="117">
        <f t="shared" si="11"/>
        <v>0</v>
      </c>
      <c r="O96" s="117">
        <f t="shared" si="12"/>
        <v>0</v>
      </c>
      <c r="P96" s="118">
        <f t="shared" si="13"/>
        <v>0</v>
      </c>
      <c r="Q96" s="129"/>
    </row>
    <row r="97" spans="1:17" ht="22.5" x14ac:dyDescent="0.2">
      <c r="A97" s="115" t="s">
        <v>69</v>
      </c>
      <c r="B97" s="116"/>
      <c r="C97" s="105" t="s">
        <v>330</v>
      </c>
      <c r="D97" s="106" t="s">
        <v>75</v>
      </c>
      <c r="E97" s="107">
        <v>177.11999999999998</v>
      </c>
      <c r="F97" s="112"/>
      <c r="G97" s="113"/>
      <c r="H97" s="117">
        <f t="shared" si="7"/>
        <v>0</v>
      </c>
      <c r="I97" s="113"/>
      <c r="J97" s="113"/>
      <c r="K97" s="118">
        <f t="shared" si="8"/>
        <v>0</v>
      </c>
      <c r="L97" s="119">
        <f t="shared" si="9"/>
        <v>0</v>
      </c>
      <c r="M97" s="117">
        <f t="shared" si="10"/>
        <v>0</v>
      </c>
      <c r="N97" s="117">
        <f t="shared" si="11"/>
        <v>0</v>
      </c>
      <c r="O97" s="117">
        <f t="shared" si="12"/>
        <v>0</v>
      </c>
      <c r="P97" s="118">
        <f t="shared" si="13"/>
        <v>0</v>
      </c>
      <c r="Q97" s="129"/>
    </row>
    <row r="98" spans="1:17" ht="22.5" x14ac:dyDescent="0.2">
      <c r="A98" s="115" t="s">
        <v>69</v>
      </c>
      <c r="B98" s="116"/>
      <c r="C98" s="105" t="s">
        <v>331</v>
      </c>
      <c r="D98" s="106" t="s">
        <v>75</v>
      </c>
      <c r="E98" s="107">
        <v>177.11999999999998</v>
      </c>
      <c r="F98" s="112"/>
      <c r="G98" s="113"/>
      <c r="H98" s="117">
        <f t="shared" si="7"/>
        <v>0</v>
      </c>
      <c r="I98" s="113"/>
      <c r="J98" s="113"/>
      <c r="K98" s="118">
        <f t="shared" si="8"/>
        <v>0</v>
      </c>
      <c r="L98" s="119">
        <f t="shared" si="9"/>
        <v>0</v>
      </c>
      <c r="M98" s="117">
        <f t="shared" si="10"/>
        <v>0</v>
      </c>
      <c r="N98" s="117">
        <f t="shared" si="11"/>
        <v>0</v>
      </c>
      <c r="O98" s="117">
        <f t="shared" si="12"/>
        <v>0</v>
      </c>
      <c r="P98" s="118">
        <f t="shared" si="13"/>
        <v>0</v>
      </c>
      <c r="Q98" s="129"/>
    </row>
    <row r="99" spans="1:17" x14ac:dyDescent="0.2">
      <c r="A99" s="115" t="s">
        <v>69</v>
      </c>
      <c r="B99" s="116"/>
      <c r="C99" s="105" t="s">
        <v>332</v>
      </c>
      <c r="D99" s="106" t="s">
        <v>333</v>
      </c>
      <c r="E99" s="107">
        <v>4</v>
      </c>
      <c r="F99" s="112"/>
      <c r="G99" s="113"/>
      <c r="H99" s="117">
        <f t="shared" si="7"/>
        <v>0</v>
      </c>
      <c r="I99" s="113"/>
      <c r="J99" s="113"/>
      <c r="K99" s="118">
        <f t="shared" si="8"/>
        <v>0</v>
      </c>
      <c r="L99" s="119">
        <f t="shared" si="9"/>
        <v>0</v>
      </c>
      <c r="M99" s="117">
        <f t="shared" si="10"/>
        <v>0</v>
      </c>
      <c r="N99" s="117">
        <f t="shared" si="11"/>
        <v>0</v>
      </c>
      <c r="O99" s="117">
        <f t="shared" si="12"/>
        <v>0</v>
      </c>
      <c r="P99" s="118">
        <f t="shared" si="13"/>
        <v>0</v>
      </c>
      <c r="Q99" s="129"/>
    </row>
    <row r="100" spans="1:17" ht="22.5" x14ac:dyDescent="0.2">
      <c r="A100" s="115">
        <v>22</v>
      </c>
      <c r="B100" s="116" t="s">
        <v>66</v>
      </c>
      <c r="C100" s="105" t="s">
        <v>515</v>
      </c>
      <c r="D100" s="106" t="s">
        <v>68</v>
      </c>
      <c r="E100" s="107">
        <v>95.2</v>
      </c>
      <c r="F100" s="112"/>
      <c r="G100" s="113"/>
      <c r="H100" s="117">
        <f t="shared" si="7"/>
        <v>0</v>
      </c>
      <c r="I100" s="113"/>
      <c r="J100" s="113"/>
      <c r="K100" s="118">
        <f t="shared" si="8"/>
        <v>0</v>
      </c>
      <c r="L100" s="119">
        <f t="shared" si="9"/>
        <v>0</v>
      </c>
      <c r="M100" s="117">
        <f t="shared" si="10"/>
        <v>0</v>
      </c>
      <c r="N100" s="117">
        <f t="shared" si="11"/>
        <v>0</v>
      </c>
      <c r="O100" s="117">
        <f t="shared" si="12"/>
        <v>0</v>
      </c>
      <c r="P100" s="118">
        <f t="shared" si="13"/>
        <v>0</v>
      </c>
      <c r="Q100" s="129"/>
    </row>
    <row r="101" spans="1:17" ht="22.5" x14ac:dyDescent="0.2">
      <c r="A101" s="115" t="s">
        <v>69</v>
      </c>
      <c r="B101" s="116"/>
      <c r="C101" s="105" t="s">
        <v>334</v>
      </c>
      <c r="D101" s="106" t="s">
        <v>75</v>
      </c>
      <c r="E101" s="107">
        <v>28.56</v>
      </c>
      <c r="F101" s="112"/>
      <c r="G101" s="113"/>
      <c r="H101" s="117">
        <f t="shared" si="7"/>
        <v>0</v>
      </c>
      <c r="I101" s="113"/>
      <c r="J101" s="113"/>
      <c r="K101" s="118">
        <f t="shared" si="8"/>
        <v>0</v>
      </c>
      <c r="L101" s="119">
        <f t="shared" si="9"/>
        <v>0</v>
      </c>
      <c r="M101" s="117">
        <f t="shared" si="10"/>
        <v>0</v>
      </c>
      <c r="N101" s="117">
        <f t="shared" si="11"/>
        <v>0</v>
      </c>
      <c r="O101" s="117">
        <f t="shared" si="12"/>
        <v>0</v>
      </c>
      <c r="P101" s="118">
        <f t="shared" si="13"/>
        <v>0</v>
      </c>
      <c r="Q101" s="129"/>
    </row>
    <row r="102" spans="1:17" x14ac:dyDescent="0.2">
      <c r="A102" s="115" t="s">
        <v>69</v>
      </c>
      <c r="B102" s="116"/>
      <c r="C102" s="105" t="s">
        <v>335</v>
      </c>
      <c r="D102" s="106" t="s">
        <v>68</v>
      </c>
      <c r="E102" s="107">
        <v>95.2</v>
      </c>
      <c r="F102" s="112"/>
      <c r="G102" s="113"/>
      <c r="H102" s="117">
        <f t="shared" si="7"/>
        <v>0</v>
      </c>
      <c r="I102" s="113"/>
      <c r="J102" s="113"/>
      <c r="K102" s="118">
        <f t="shared" si="8"/>
        <v>0</v>
      </c>
      <c r="L102" s="119">
        <f t="shared" si="9"/>
        <v>0</v>
      </c>
      <c r="M102" s="117">
        <f t="shared" si="10"/>
        <v>0</v>
      </c>
      <c r="N102" s="117">
        <f t="shared" si="11"/>
        <v>0</v>
      </c>
      <c r="O102" s="117">
        <f t="shared" si="12"/>
        <v>0</v>
      </c>
      <c r="P102" s="118">
        <f t="shared" si="13"/>
        <v>0</v>
      </c>
      <c r="Q102" s="129"/>
    </row>
    <row r="103" spans="1:17" ht="22.5" x14ac:dyDescent="0.2">
      <c r="A103" s="115">
        <v>23</v>
      </c>
      <c r="B103" s="116" t="s">
        <v>66</v>
      </c>
      <c r="C103" s="105" t="s">
        <v>336</v>
      </c>
      <c r="D103" s="106" t="s">
        <v>75</v>
      </c>
      <c r="E103" s="107">
        <v>99.960000000000008</v>
      </c>
      <c r="F103" s="112"/>
      <c r="G103" s="113"/>
      <c r="H103" s="117">
        <f t="shared" si="7"/>
        <v>0</v>
      </c>
      <c r="I103" s="113"/>
      <c r="J103" s="113"/>
      <c r="K103" s="118">
        <f t="shared" si="8"/>
        <v>0</v>
      </c>
      <c r="L103" s="119">
        <f t="shared" si="9"/>
        <v>0</v>
      </c>
      <c r="M103" s="117">
        <f t="shared" si="10"/>
        <v>0</v>
      </c>
      <c r="N103" s="117">
        <f t="shared" si="11"/>
        <v>0</v>
      </c>
      <c r="O103" s="117">
        <f t="shared" si="12"/>
        <v>0</v>
      </c>
      <c r="P103" s="118">
        <f t="shared" si="13"/>
        <v>0</v>
      </c>
      <c r="Q103" s="129"/>
    </row>
    <row r="104" spans="1:17" x14ac:dyDescent="0.2">
      <c r="A104" s="115" t="s">
        <v>69</v>
      </c>
      <c r="B104" s="116"/>
      <c r="C104" s="105" t="s">
        <v>332</v>
      </c>
      <c r="D104" s="106" t="s">
        <v>333</v>
      </c>
      <c r="E104" s="107">
        <v>3</v>
      </c>
      <c r="F104" s="112"/>
      <c r="G104" s="113"/>
      <c r="H104" s="117">
        <f t="shared" si="7"/>
        <v>0</v>
      </c>
      <c r="I104" s="113"/>
      <c r="J104" s="113"/>
      <c r="K104" s="118">
        <f t="shared" si="8"/>
        <v>0</v>
      </c>
      <c r="L104" s="119">
        <f t="shared" si="9"/>
        <v>0</v>
      </c>
      <c r="M104" s="117">
        <f t="shared" si="10"/>
        <v>0</v>
      </c>
      <c r="N104" s="117">
        <f t="shared" si="11"/>
        <v>0</v>
      </c>
      <c r="O104" s="117">
        <f t="shared" si="12"/>
        <v>0</v>
      </c>
      <c r="P104" s="118">
        <f t="shared" si="13"/>
        <v>0</v>
      </c>
      <c r="Q104" s="129"/>
    </row>
    <row r="105" spans="1:17" ht="22.5" x14ac:dyDescent="0.2">
      <c r="A105" s="115" t="s">
        <v>69</v>
      </c>
      <c r="B105" s="116"/>
      <c r="C105" s="105" t="s">
        <v>337</v>
      </c>
      <c r="D105" s="106" t="s">
        <v>68</v>
      </c>
      <c r="E105" s="107">
        <v>95.2</v>
      </c>
      <c r="F105" s="112"/>
      <c r="G105" s="113"/>
      <c r="H105" s="117">
        <f t="shared" si="7"/>
        <v>0</v>
      </c>
      <c r="I105" s="113"/>
      <c r="J105" s="113"/>
      <c r="K105" s="118">
        <f t="shared" si="8"/>
        <v>0</v>
      </c>
      <c r="L105" s="119">
        <f t="shared" si="9"/>
        <v>0</v>
      </c>
      <c r="M105" s="117">
        <f t="shared" si="10"/>
        <v>0</v>
      </c>
      <c r="N105" s="117">
        <f t="shared" si="11"/>
        <v>0</v>
      </c>
      <c r="O105" s="117">
        <f t="shared" si="12"/>
        <v>0</v>
      </c>
      <c r="P105" s="118">
        <f t="shared" si="13"/>
        <v>0</v>
      </c>
      <c r="Q105" s="129"/>
    </row>
    <row r="106" spans="1:17" ht="22.5" x14ac:dyDescent="0.2">
      <c r="A106" s="115" t="s">
        <v>69</v>
      </c>
      <c r="B106" s="116"/>
      <c r="C106" s="105" t="s">
        <v>338</v>
      </c>
      <c r="D106" s="106" t="s">
        <v>68</v>
      </c>
      <c r="E106" s="107">
        <v>95.2</v>
      </c>
      <c r="F106" s="112"/>
      <c r="G106" s="113"/>
      <c r="H106" s="117">
        <f t="shared" si="7"/>
        <v>0</v>
      </c>
      <c r="I106" s="113"/>
      <c r="J106" s="113"/>
      <c r="K106" s="118">
        <f t="shared" si="8"/>
        <v>0</v>
      </c>
      <c r="L106" s="119">
        <f t="shared" si="9"/>
        <v>0</v>
      </c>
      <c r="M106" s="117">
        <f t="shared" si="10"/>
        <v>0</v>
      </c>
      <c r="N106" s="117">
        <f t="shared" si="11"/>
        <v>0</v>
      </c>
      <c r="O106" s="117">
        <f t="shared" si="12"/>
        <v>0</v>
      </c>
      <c r="P106" s="118">
        <f t="shared" si="13"/>
        <v>0</v>
      </c>
      <c r="Q106" s="129"/>
    </row>
    <row r="107" spans="1:17" x14ac:dyDescent="0.2">
      <c r="A107" s="115">
        <v>24</v>
      </c>
      <c r="B107" s="116" t="s">
        <v>66</v>
      </c>
      <c r="C107" s="105" t="s">
        <v>339</v>
      </c>
      <c r="D107" s="106" t="s">
        <v>68</v>
      </c>
      <c r="E107" s="107">
        <v>95.2</v>
      </c>
      <c r="F107" s="112"/>
      <c r="G107" s="113"/>
      <c r="H107" s="117">
        <f t="shared" si="7"/>
        <v>0</v>
      </c>
      <c r="I107" s="113"/>
      <c r="J107" s="113"/>
      <c r="K107" s="118">
        <f t="shared" si="8"/>
        <v>0</v>
      </c>
      <c r="L107" s="119">
        <f t="shared" si="9"/>
        <v>0</v>
      </c>
      <c r="M107" s="117">
        <f t="shared" si="10"/>
        <v>0</v>
      </c>
      <c r="N107" s="117">
        <f t="shared" si="11"/>
        <v>0</v>
      </c>
      <c r="O107" s="117">
        <f t="shared" si="12"/>
        <v>0</v>
      </c>
      <c r="P107" s="118">
        <f t="shared" si="13"/>
        <v>0</v>
      </c>
      <c r="Q107" s="129"/>
    </row>
    <row r="108" spans="1:17" ht="33.75" x14ac:dyDescent="0.2">
      <c r="A108" s="115" t="s">
        <v>69</v>
      </c>
      <c r="B108" s="116"/>
      <c r="C108" s="134" t="s">
        <v>555</v>
      </c>
      <c r="D108" s="106" t="s">
        <v>71</v>
      </c>
      <c r="E108" s="107">
        <v>2</v>
      </c>
      <c r="F108" s="112"/>
      <c r="G108" s="113"/>
      <c r="H108" s="117">
        <f t="shared" si="7"/>
        <v>0</v>
      </c>
      <c r="I108" s="113"/>
      <c r="J108" s="113"/>
      <c r="K108" s="118">
        <f t="shared" si="8"/>
        <v>0</v>
      </c>
      <c r="L108" s="119">
        <f t="shared" si="9"/>
        <v>0</v>
      </c>
      <c r="M108" s="117">
        <f t="shared" si="10"/>
        <v>0</v>
      </c>
      <c r="N108" s="117">
        <f t="shared" si="11"/>
        <v>0</v>
      </c>
      <c r="O108" s="117">
        <f t="shared" si="12"/>
        <v>0</v>
      </c>
      <c r="P108" s="118">
        <f t="shared" si="13"/>
        <v>0</v>
      </c>
      <c r="Q108" s="129"/>
    </row>
    <row r="109" spans="1:17" ht="22.5" x14ac:dyDescent="0.2">
      <c r="A109" s="115">
        <v>25</v>
      </c>
      <c r="B109" s="116" t="s">
        <v>66</v>
      </c>
      <c r="C109" s="105" t="s">
        <v>340</v>
      </c>
      <c r="D109" s="106" t="s">
        <v>75</v>
      </c>
      <c r="E109" s="107">
        <v>2.4000000000000004</v>
      </c>
      <c r="F109" s="112"/>
      <c r="G109" s="113"/>
      <c r="H109" s="117">
        <f t="shared" si="7"/>
        <v>0</v>
      </c>
      <c r="I109" s="113"/>
      <c r="J109" s="113"/>
      <c r="K109" s="118">
        <f t="shared" si="8"/>
        <v>0</v>
      </c>
      <c r="L109" s="119">
        <f t="shared" si="9"/>
        <v>0</v>
      </c>
      <c r="M109" s="117">
        <f t="shared" si="10"/>
        <v>0</v>
      </c>
      <c r="N109" s="117">
        <f t="shared" si="11"/>
        <v>0</v>
      </c>
      <c r="O109" s="117">
        <f t="shared" si="12"/>
        <v>0</v>
      </c>
      <c r="P109" s="118">
        <f t="shared" si="13"/>
        <v>0</v>
      </c>
      <c r="Q109" s="129"/>
    </row>
    <row r="110" spans="1:17" ht="22.5" x14ac:dyDescent="0.2">
      <c r="A110" s="115">
        <v>26</v>
      </c>
      <c r="B110" s="116" t="s">
        <v>66</v>
      </c>
      <c r="C110" s="105" t="s">
        <v>341</v>
      </c>
      <c r="D110" s="106" t="s">
        <v>146</v>
      </c>
      <c r="E110" s="107">
        <v>0.44999999999999996</v>
      </c>
      <c r="F110" s="112"/>
      <c r="G110" s="113"/>
      <c r="H110" s="117">
        <f t="shared" si="7"/>
        <v>0</v>
      </c>
      <c r="I110" s="113"/>
      <c r="J110" s="113"/>
      <c r="K110" s="118">
        <f t="shared" si="8"/>
        <v>0</v>
      </c>
      <c r="L110" s="119">
        <f t="shared" si="9"/>
        <v>0</v>
      </c>
      <c r="M110" s="117">
        <f t="shared" si="10"/>
        <v>0</v>
      </c>
      <c r="N110" s="117">
        <f t="shared" si="11"/>
        <v>0</v>
      </c>
      <c r="O110" s="117">
        <f t="shared" si="12"/>
        <v>0</v>
      </c>
      <c r="P110" s="118">
        <f t="shared" si="13"/>
        <v>0</v>
      </c>
      <c r="Q110" s="129"/>
    </row>
    <row r="111" spans="1:17" x14ac:dyDescent="0.2">
      <c r="A111" s="115" t="s">
        <v>69</v>
      </c>
      <c r="B111" s="116"/>
      <c r="C111" s="105" t="s">
        <v>202</v>
      </c>
      <c r="D111" s="106" t="s">
        <v>146</v>
      </c>
      <c r="E111" s="107">
        <v>6.9999999999999993E-2</v>
      </c>
      <c r="F111" s="112"/>
      <c r="G111" s="113"/>
      <c r="H111" s="117">
        <f t="shared" si="7"/>
        <v>0</v>
      </c>
      <c r="I111" s="113"/>
      <c r="J111" s="113"/>
      <c r="K111" s="118">
        <f t="shared" si="8"/>
        <v>0</v>
      </c>
      <c r="L111" s="119">
        <f t="shared" si="9"/>
        <v>0</v>
      </c>
      <c r="M111" s="117">
        <f t="shared" si="10"/>
        <v>0</v>
      </c>
      <c r="N111" s="117">
        <f t="shared" si="11"/>
        <v>0</v>
      </c>
      <c r="O111" s="117">
        <f t="shared" si="12"/>
        <v>0</v>
      </c>
      <c r="P111" s="118">
        <f t="shared" si="13"/>
        <v>0</v>
      </c>
      <c r="Q111" s="129"/>
    </row>
    <row r="112" spans="1:17" x14ac:dyDescent="0.2">
      <c r="A112" s="115" t="s">
        <v>69</v>
      </c>
      <c r="B112" s="116"/>
      <c r="C112" s="105" t="s">
        <v>203</v>
      </c>
      <c r="D112" s="106" t="s">
        <v>146</v>
      </c>
      <c r="E112" s="107">
        <v>0.42</v>
      </c>
      <c r="F112" s="112"/>
      <c r="G112" s="113"/>
      <c r="H112" s="117">
        <f t="shared" si="7"/>
        <v>0</v>
      </c>
      <c r="I112" s="113"/>
      <c r="J112" s="113"/>
      <c r="K112" s="118">
        <f t="shared" si="8"/>
        <v>0</v>
      </c>
      <c r="L112" s="119">
        <f t="shared" si="9"/>
        <v>0</v>
      </c>
      <c r="M112" s="117">
        <f t="shared" si="10"/>
        <v>0</v>
      </c>
      <c r="N112" s="117">
        <f t="shared" si="11"/>
        <v>0</v>
      </c>
      <c r="O112" s="117">
        <f t="shared" si="12"/>
        <v>0</v>
      </c>
      <c r="P112" s="118">
        <f t="shared" si="13"/>
        <v>0</v>
      </c>
      <c r="Q112" s="129"/>
    </row>
    <row r="113" spans="1:17" x14ac:dyDescent="0.2">
      <c r="A113" s="115" t="s">
        <v>69</v>
      </c>
      <c r="B113" s="116"/>
      <c r="C113" s="105" t="s">
        <v>112</v>
      </c>
      <c r="D113" s="106" t="s">
        <v>204</v>
      </c>
      <c r="E113" s="107">
        <v>1</v>
      </c>
      <c r="F113" s="112"/>
      <c r="G113" s="113"/>
      <c r="H113" s="117">
        <f t="shared" si="7"/>
        <v>0</v>
      </c>
      <c r="I113" s="113"/>
      <c r="J113" s="113"/>
      <c r="K113" s="118">
        <f t="shared" si="8"/>
        <v>0</v>
      </c>
      <c r="L113" s="119">
        <f t="shared" si="9"/>
        <v>0</v>
      </c>
      <c r="M113" s="117">
        <f t="shared" si="10"/>
        <v>0</v>
      </c>
      <c r="N113" s="117">
        <f t="shared" si="11"/>
        <v>0</v>
      </c>
      <c r="O113" s="117">
        <f t="shared" si="12"/>
        <v>0</v>
      </c>
      <c r="P113" s="118">
        <f t="shared" si="13"/>
        <v>0</v>
      </c>
      <c r="Q113" s="129"/>
    </row>
    <row r="114" spans="1:17" ht="22.5" x14ac:dyDescent="0.2">
      <c r="A114" s="115" t="s">
        <v>69</v>
      </c>
      <c r="B114" s="116"/>
      <c r="C114" s="105" t="s">
        <v>342</v>
      </c>
      <c r="D114" s="106" t="s">
        <v>71</v>
      </c>
      <c r="E114" s="107">
        <v>8</v>
      </c>
      <c r="F114" s="112"/>
      <c r="G114" s="113"/>
      <c r="H114" s="117">
        <f t="shared" si="7"/>
        <v>0</v>
      </c>
      <c r="I114" s="113"/>
      <c r="J114" s="113"/>
      <c r="K114" s="118">
        <f t="shared" si="8"/>
        <v>0</v>
      </c>
      <c r="L114" s="119">
        <f t="shared" si="9"/>
        <v>0</v>
      </c>
      <c r="M114" s="117">
        <f t="shared" si="10"/>
        <v>0</v>
      </c>
      <c r="N114" s="117">
        <f t="shared" si="11"/>
        <v>0</v>
      </c>
      <c r="O114" s="117">
        <f t="shared" si="12"/>
        <v>0</v>
      </c>
      <c r="P114" s="118">
        <f t="shared" si="13"/>
        <v>0</v>
      </c>
      <c r="Q114" s="129"/>
    </row>
    <row r="115" spans="1:17" x14ac:dyDescent="0.2">
      <c r="A115" s="115" t="s">
        <v>69</v>
      </c>
      <c r="B115" s="116"/>
      <c r="C115" s="105" t="s">
        <v>343</v>
      </c>
      <c r="D115" s="106" t="s">
        <v>71</v>
      </c>
      <c r="E115" s="107">
        <v>16</v>
      </c>
      <c r="F115" s="112"/>
      <c r="G115" s="113"/>
      <c r="H115" s="117">
        <f t="shared" si="7"/>
        <v>0</v>
      </c>
      <c r="I115" s="113"/>
      <c r="J115" s="113"/>
      <c r="K115" s="118">
        <f t="shared" si="8"/>
        <v>0</v>
      </c>
      <c r="L115" s="119">
        <f t="shared" si="9"/>
        <v>0</v>
      </c>
      <c r="M115" s="117">
        <f t="shared" si="10"/>
        <v>0</v>
      </c>
      <c r="N115" s="117">
        <f t="shared" si="11"/>
        <v>0</v>
      </c>
      <c r="O115" s="117">
        <f t="shared" si="12"/>
        <v>0</v>
      </c>
      <c r="P115" s="118">
        <f t="shared" si="13"/>
        <v>0</v>
      </c>
      <c r="Q115" s="129"/>
    </row>
    <row r="116" spans="1:17" ht="22.5" x14ac:dyDescent="0.2">
      <c r="A116" s="115" t="s">
        <v>69</v>
      </c>
      <c r="B116" s="116"/>
      <c r="C116" s="105" t="s">
        <v>344</v>
      </c>
      <c r="D116" s="106" t="s">
        <v>71</v>
      </c>
      <c r="E116" s="107">
        <v>16</v>
      </c>
      <c r="F116" s="112"/>
      <c r="G116" s="113"/>
      <c r="H116" s="117">
        <f t="shared" si="7"/>
        <v>0</v>
      </c>
      <c r="I116" s="113"/>
      <c r="J116" s="113"/>
      <c r="K116" s="118">
        <f t="shared" si="8"/>
        <v>0</v>
      </c>
      <c r="L116" s="119">
        <f t="shared" si="9"/>
        <v>0</v>
      </c>
      <c r="M116" s="117">
        <f t="shared" si="10"/>
        <v>0</v>
      </c>
      <c r="N116" s="117">
        <f t="shared" si="11"/>
        <v>0</v>
      </c>
      <c r="O116" s="117">
        <f t="shared" si="12"/>
        <v>0</v>
      </c>
      <c r="P116" s="118">
        <f t="shared" si="13"/>
        <v>0</v>
      </c>
      <c r="Q116" s="129"/>
    </row>
    <row r="117" spans="1:17" ht="22.5" x14ac:dyDescent="0.2">
      <c r="A117" s="115" t="s">
        <v>69</v>
      </c>
      <c r="B117" s="116"/>
      <c r="C117" s="105" t="s">
        <v>345</v>
      </c>
      <c r="D117" s="106" t="s">
        <v>87</v>
      </c>
      <c r="E117" s="107">
        <v>10.982400000000002</v>
      </c>
      <c r="F117" s="112"/>
      <c r="G117" s="113"/>
      <c r="H117" s="117">
        <f t="shared" si="7"/>
        <v>0</v>
      </c>
      <c r="I117" s="113"/>
      <c r="J117" s="113"/>
      <c r="K117" s="118">
        <f t="shared" si="8"/>
        <v>0</v>
      </c>
      <c r="L117" s="119">
        <f t="shared" si="9"/>
        <v>0</v>
      </c>
      <c r="M117" s="117">
        <f t="shared" si="10"/>
        <v>0</v>
      </c>
      <c r="N117" s="117">
        <f t="shared" si="11"/>
        <v>0</v>
      </c>
      <c r="O117" s="117">
        <f t="shared" si="12"/>
        <v>0</v>
      </c>
      <c r="P117" s="118">
        <f t="shared" si="13"/>
        <v>0</v>
      </c>
      <c r="Q117" s="129"/>
    </row>
    <row r="118" spans="1:17" x14ac:dyDescent="0.2">
      <c r="A118" s="115" t="s">
        <v>69</v>
      </c>
      <c r="B118" s="116"/>
      <c r="C118" s="105" t="s">
        <v>346</v>
      </c>
      <c r="D118" s="106" t="s">
        <v>71</v>
      </c>
      <c r="E118" s="107">
        <v>22</v>
      </c>
      <c r="F118" s="112"/>
      <c r="G118" s="113"/>
      <c r="H118" s="117">
        <f t="shared" si="7"/>
        <v>0</v>
      </c>
      <c r="I118" s="113"/>
      <c r="J118" s="113"/>
      <c r="K118" s="118">
        <f t="shared" si="8"/>
        <v>0</v>
      </c>
      <c r="L118" s="119">
        <f t="shared" si="9"/>
        <v>0</v>
      </c>
      <c r="M118" s="117">
        <f t="shared" si="10"/>
        <v>0</v>
      </c>
      <c r="N118" s="117">
        <f t="shared" si="11"/>
        <v>0</v>
      </c>
      <c r="O118" s="117">
        <f t="shared" si="12"/>
        <v>0</v>
      </c>
      <c r="P118" s="118">
        <f t="shared" si="13"/>
        <v>0</v>
      </c>
      <c r="Q118" s="129"/>
    </row>
    <row r="119" spans="1:17" ht="22.5" x14ac:dyDescent="0.2">
      <c r="A119" s="115" t="s">
        <v>69</v>
      </c>
      <c r="B119" s="116"/>
      <c r="C119" s="105" t="s">
        <v>347</v>
      </c>
      <c r="D119" s="106" t="s">
        <v>146</v>
      </c>
      <c r="E119" s="107">
        <v>0.16000000000000003</v>
      </c>
      <c r="F119" s="112"/>
      <c r="G119" s="113"/>
      <c r="H119" s="117">
        <f t="shared" si="7"/>
        <v>0</v>
      </c>
      <c r="I119" s="113"/>
      <c r="J119" s="113"/>
      <c r="K119" s="118">
        <f t="shared" si="8"/>
        <v>0</v>
      </c>
      <c r="L119" s="119">
        <f t="shared" si="9"/>
        <v>0</v>
      </c>
      <c r="M119" s="117">
        <f t="shared" si="10"/>
        <v>0</v>
      </c>
      <c r="N119" s="117">
        <f t="shared" si="11"/>
        <v>0</v>
      </c>
      <c r="O119" s="117">
        <f t="shared" si="12"/>
        <v>0</v>
      </c>
      <c r="P119" s="118">
        <f t="shared" si="13"/>
        <v>0</v>
      </c>
      <c r="Q119" s="129"/>
    </row>
    <row r="120" spans="1:17" ht="22.5" x14ac:dyDescent="0.2">
      <c r="A120" s="115" t="s">
        <v>69</v>
      </c>
      <c r="B120" s="116"/>
      <c r="C120" s="105" t="s">
        <v>348</v>
      </c>
      <c r="D120" s="106" t="s">
        <v>71</v>
      </c>
      <c r="E120" s="107">
        <v>8</v>
      </c>
      <c r="F120" s="112"/>
      <c r="G120" s="113"/>
      <c r="H120" s="117">
        <f t="shared" si="7"/>
        <v>0</v>
      </c>
      <c r="I120" s="113"/>
      <c r="J120" s="113"/>
      <c r="K120" s="118">
        <f t="shared" si="8"/>
        <v>0</v>
      </c>
      <c r="L120" s="119">
        <f t="shared" si="9"/>
        <v>0</v>
      </c>
      <c r="M120" s="117">
        <f t="shared" si="10"/>
        <v>0</v>
      </c>
      <c r="N120" s="117">
        <f t="shared" si="11"/>
        <v>0</v>
      </c>
      <c r="O120" s="117">
        <f t="shared" si="12"/>
        <v>0</v>
      </c>
      <c r="P120" s="118">
        <f t="shared" si="13"/>
        <v>0</v>
      </c>
      <c r="Q120" s="129"/>
    </row>
    <row r="121" spans="1:17" ht="22.5" x14ac:dyDescent="0.2">
      <c r="A121" s="115" t="s">
        <v>69</v>
      </c>
      <c r="B121" s="116"/>
      <c r="C121" s="105" t="s">
        <v>349</v>
      </c>
      <c r="D121" s="106" t="s">
        <v>71</v>
      </c>
      <c r="E121" s="107">
        <v>4</v>
      </c>
      <c r="F121" s="112"/>
      <c r="G121" s="113"/>
      <c r="H121" s="117">
        <f t="shared" si="7"/>
        <v>0</v>
      </c>
      <c r="I121" s="113"/>
      <c r="J121" s="113"/>
      <c r="K121" s="118">
        <f t="shared" si="8"/>
        <v>0</v>
      </c>
      <c r="L121" s="119">
        <f t="shared" si="9"/>
        <v>0</v>
      </c>
      <c r="M121" s="117">
        <f t="shared" si="10"/>
        <v>0</v>
      </c>
      <c r="N121" s="117">
        <f t="shared" si="11"/>
        <v>0</v>
      </c>
      <c r="O121" s="117">
        <f t="shared" si="12"/>
        <v>0</v>
      </c>
      <c r="P121" s="118">
        <f t="shared" si="13"/>
        <v>0</v>
      </c>
      <c r="Q121" s="129"/>
    </row>
    <row r="122" spans="1:17" ht="22.5" x14ac:dyDescent="0.2">
      <c r="A122" s="115" t="s">
        <v>69</v>
      </c>
      <c r="B122" s="116"/>
      <c r="C122" s="105" t="s">
        <v>350</v>
      </c>
      <c r="D122" s="106" t="s">
        <v>75</v>
      </c>
      <c r="E122" s="107">
        <v>2.2000000000000002</v>
      </c>
      <c r="F122" s="112"/>
      <c r="G122" s="113"/>
      <c r="H122" s="117">
        <f t="shared" si="7"/>
        <v>0</v>
      </c>
      <c r="I122" s="113"/>
      <c r="J122" s="113"/>
      <c r="K122" s="118">
        <f t="shared" si="8"/>
        <v>0</v>
      </c>
      <c r="L122" s="119">
        <f t="shared" si="9"/>
        <v>0</v>
      </c>
      <c r="M122" s="117">
        <f t="shared" si="10"/>
        <v>0</v>
      </c>
      <c r="N122" s="117">
        <f t="shared" si="11"/>
        <v>0</v>
      </c>
      <c r="O122" s="117">
        <f t="shared" si="12"/>
        <v>0</v>
      </c>
      <c r="P122" s="118">
        <f t="shared" si="13"/>
        <v>0</v>
      </c>
      <c r="Q122" s="129"/>
    </row>
    <row r="123" spans="1:17" ht="22.5" x14ac:dyDescent="0.2">
      <c r="A123" s="115" t="s">
        <v>69</v>
      </c>
      <c r="B123" s="116"/>
      <c r="C123" s="105" t="s">
        <v>556</v>
      </c>
      <c r="D123" s="106" t="s">
        <v>146</v>
      </c>
      <c r="E123" s="107">
        <v>1.4400000000000002</v>
      </c>
      <c r="F123" s="112"/>
      <c r="G123" s="113"/>
      <c r="H123" s="117">
        <f t="shared" si="7"/>
        <v>0</v>
      </c>
      <c r="I123" s="113"/>
      <c r="J123" s="113"/>
      <c r="K123" s="118">
        <f t="shared" si="8"/>
        <v>0</v>
      </c>
      <c r="L123" s="119">
        <f t="shared" si="9"/>
        <v>0</v>
      </c>
      <c r="M123" s="117">
        <f t="shared" si="10"/>
        <v>0</v>
      </c>
      <c r="N123" s="117">
        <f t="shared" si="11"/>
        <v>0</v>
      </c>
      <c r="O123" s="117">
        <f t="shared" si="12"/>
        <v>0</v>
      </c>
      <c r="P123" s="118">
        <f t="shared" si="13"/>
        <v>0</v>
      </c>
      <c r="Q123" s="129"/>
    </row>
    <row r="124" spans="1:17" ht="22.5" x14ac:dyDescent="0.2">
      <c r="A124" s="115" t="s">
        <v>69</v>
      </c>
      <c r="B124" s="116"/>
      <c r="C124" s="105" t="s">
        <v>351</v>
      </c>
      <c r="D124" s="106" t="s">
        <v>146</v>
      </c>
      <c r="E124" s="107">
        <v>0.3</v>
      </c>
      <c r="F124" s="112"/>
      <c r="G124" s="113"/>
      <c r="H124" s="117">
        <f t="shared" si="7"/>
        <v>0</v>
      </c>
      <c r="I124" s="113"/>
      <c r="J124" s="113"/>
      <c r="K124" s="118">
        <f t="shared" si="8"/>
        <v>0</v>
      </c>
      <c r="L124" s="119">
        <f t="shared" si="9"/>
        <v>0</v>
      </c>
      <c r="M124" s="117">
        <f t="shared" si="10"/>
        <v>0</v>
      </c>
      <c r="N124" s="117">
        <f t="shared" si="11"/>
        <v>0</v>
      </c>
      <c r="O124" s="117">
        <f t="shared" si="12"/>
        <v>0</v>
      </c>
      <c r="P124" s="118">
        <f t="shared" si="13"/>
        <v>0</v>
      </c>
      <c r="Q124" s="129"/>
    </row>
    <row r="125" spans="1:17" ht="22.5" x14ac:dyDescent="0.2">
      <c r="A125" s="115" t="s">
        <v>69</v>
      </c>
      <c r="B125" s="116"/>
      <c r="C125" s="105" t="s">
        <v>352</v>
      </c>
      <c r="D125" s="106" t="s">
        <v>75</v>
      </c>
      <c r="E125" s="107">
        <v>8</v>
      </c>
      <c r="F125" s="112"/>
      <c r="G125" s="113"/>
      <c r="H125" s="117">
        <f t="shared" si="7"/>
        <v>0</v>
      </c>
      <c r="I125" s="113"/>
      <c r="J125" s="113"/>
      <c r="K125" s="118">
        <f t="shared" si="8"/>
        <v>0</v>
      </c>
      <c r="L125" s="119">
        <f t="shared" si="9"/>
        <v>0</v>
      </c>
      <c r="M125" s="117">
        <f t="shared" si="10"/>
        <v>0</v>
      </c>
      <c r="N125" s="117">
        <f t="shared" si="11"/>
        <v>0</v>
      </c>
      <c r="O125" s="117">
        <f t="shared" si="12"/>
        <v>0</v>
      </c>
      <c r="P125" s="118">
        <f t="shared" si="13"/>
        <v>0</v>
      </c>
      <c r="Q125" s="129"/>
    </row>
    <row r="126" spans="1:17" ht="22.5" x14ac:dyDescent="0.2">
      <c r="A126" s="115" t="s">
        <v>69</v>
      </c>
      <c r="B126" s="116"/>
      <c r="C126" s="105" t="s">
        <v>353</v>
      </c>
      <c r="D126" s="106" t="s">
        <v>146</v>
      </c>
      <c r="E126" s="107">
        <v>1.2950000000000001E-2</v>
      </c>
      <c r="F126" s="112"/>
      <c r="G126" s="113"/>
      <c r="H126" s="117">
        <f t="shared" si="7"/>
        <v>0</v>
      </c>
      <c r="I126" s="113"/>
      <c r="J126" s="113"/>
      <c r="K126" s="118">
        <f t="shared" si="8"/>
        <v>0</v>
      </c>
      <c r="L126" s="119">
        <f t="shared" si="9"/>
        <v>0</v>
      </c>
      <c r="M126" s="117">
        <f t="shared" si="10"/>
        <v>0</v>
      </c>
      <c r="N126" s="117">
        <f t="shared" si="11"/>
        <v>0</v>
      </c>
      <c r="O126" s="117">
        <f t="shared" si="12"/>
        <v>0</v>
      </c>
      <c r="P126" s="118">
        <f t="shared" si="13"/>
        <v>0</v>
      </c>
      <c r="Q126" s="129"/>
    </row>
    <row r="127" spans="1:17" ht="33.75" x14ac:dyDescent="0.2">
      <c r="A127" s="115" t="s">
        <v>69</v>
      </c>
      <c r="B127" s="116"/>
      <c r="C127" s="105" t="s">
        <v>563</v>
      </c>
      <c r="D127" s="106" t="s">
        <v>146</v>
      </c>
      <c r="E127" s="107">
        <v>8.2000000000000003E-2</v>
      </c>
      <c r="F127" s="112"/>
      <c r="G127" s="113"/>
      <c r="H127" s="117">
        <f t="shared" si="7"/>
        <v>0</v>
      </c>
      <c r="I127" s="113"/>
      <c r="J127" s="113"/>
      <c r="K127" s="118">
        <f t="shared" si="8"/>
        <v>0</v>
      </c>
      <c r="L127" s="119">
        <f t="shared" si="9"/>
        <v>0</v>
      </c>
      <c r="M127" s="117">
        <f t="shared" si="10"/>
        <v>0</v>
      </c>
      <c r="N127" s="117">
        <f t="shared" si="11"/>
        <v>0</v>
      </c>
      <c r="O127" s="117">
        <f t="shared" si="12"/>
        <v>0</v>
      </c>
      <c r="P127" s="118">
        <f t="shared" si="13"/>
        <v>0</v>
      </c>
      <c r="Q127" s="129"/>
    </row>
    <row r="128" spans="1:17" ht="22.5" x14ac:dyDescent="0.2">
      <c r="A128" s="115" t="s">
        <v>69</v>
      </c>
      <c r="B128" s="116"/>
      <c r="C128" s="105" t="s">
        <v>354</v>
      </c>
      <c r="D128" s="106" t="s">
        <v>75</v>
      </c>
      <c r="E128" s="107">
        <v>3.4439999999999995</v>
      </c>
      <c r="F128" s="112"/>
      <c r="G128" s="113"/>
      <c r="H128" s="117">
        <f t="shared" ref="H128:H191" si="14">ROUND(F128*G128,2)</f>
        <v>0</v>
      </c>
      <c r="I128" s="113"/>
      <c r="J128" s="113"/>
      <c r="K128" s="118">
        <f t="shared" ref="K128:K191" si="15">SUM(H128:J128)</f>
        <v>0</v>
      </c>
      <c r="L128" s="119">
        <f t="shared" ref="L128:L191" si="16">ROUND(E128*F128,2)</f>
        <v>0</v>
      </c>
      <c r="M128" s="117">
        <f t="shared" ref="M128:M191" si="17">ROUND(H128*E128,2)</f>
        <v>0</v>
      </c>
      <c r="N128" s="117">
        <f t="shared" ref="N128:N191" si="18">ROUND(I128*E128,2)</f>
        <v>0</v>
      </c>
      <c r="O128" s="117">
        <f t="shared" ref="O128:O191" si="19">ROUND(J128*E128,2)</f>
        <v>0</v>
      </c>
      <c r="P128" s="118">
        <f t="shared" ref="P128:P191" si="20">SUM(M128:O128)</f>
        <v>0</v>
      </c>
      <c r="Q128" s="129"/>
    </row>
    <row r="129" spans="1:17" ht="22.5" x14ac:dyDescent="0.2">
      <c r="A129" s="115">
        <v>27</v>
      </c>
      <c r="B129" s="116" t="s">
        <v>66</v>
      </c>
      <c r="C129" s="105" t="s">
        <v>355</v>
      </c>
      <c r="D129" s="106" t="s">
        <v>68</v>
      </c>
      <c r="E129" s="107">
        <v>16.399999999999999</v>
      </c>
      <c r="F129" s="112"/>
      <c r="G129" s="113"/>
      <c r="H129" s="117">
        <f t="shared" si="14"/>
        <v>0</v>
      </c>
      <c r="I129" s="113"/>
      <c r="J129" s="113"/>
      <c r="K129" s="118">
        <f t="shared" si="15"/>
        <v>0</v>
      </c>
      <c r="L129" s="119">
        <f t="shared" si="16"/>
        <v>0</v>
      </c>
      <c r="M129" s="117">
        <f t="shared" si="17"/>
        <v>0</v>
      </c>
      <c r="N129" s="117">
        <f t="shared" si="18"/>
        <v>0</v>
      </c>
      <c r="O129" s="117">
        <f t="shared" si="19"/>
        <v>0</v>
      </c>
      <c r="P129" s="118">
        <f t="shared" si="20"/>
        <v>0</v>
      </c>
      <c r="Q129" s="129"/>
    </row>
    <row r="130" spans="1:17" ht="22.5" x14ac:dyDescent="0.2">
      <c r="A130" s="115" t="s">
        <v>69</v>
      </c>
      <c r="B130" s="116"/>
      <c r="C130" s="105" t="s">
        <v>356</v>
      </c>
      <c r="D130" s="106" t="s">
        <v>87</v>
      </c>
      <c r="E130" s="107">
        <v>9.9590399999999981</v>
      </c>
      <c r="F130" s="112"/>
      <c r="G130" s="113"/>
      <c r="H130" s="117">
        <f t="shared" si="14"/>
        <v>0</v>
      </c>
      <c r="I130" s="113"/>
      <c r="J130" s="113"/>
      <c r="K130" s="118">
        <f t="shared" si="15"/>
        <v>0</v>
      </c>
      <c r="L130" s="119">
        <f t="shared" si="16"/>
        <v>0</v>
      </c>
      <c r="M130" s="117">
        <f t="shared" si="17"/>
        <v>0</v>
      </c>
      <c r="N130" s="117">
        <f t="shared" si="18"/>
        <v>0</v>
      </c>
      <c r="O130" s="117">
        <f t="shared" si="19"/>
        <v>0</v>
      </c>
      <c r="P130" s="118">
        <f t="shared" si="20"/>
        <v>0</v>
      </c>
      <c r="Q130" s="129"/>
    </row>
    <row r="131" spans="1:17" x14ac:dyDescent="0.2">
      <c r="A131" s="115">
        <v>28</v>
      </c>
      <c r="B131" s="116" t="s">
        <v>66</v>
      </c>
      <c r="C131" s="105" t="s">
        <v>357</v>
      </c>
      <c r="D131" s="106"/>
      <c r="E131" s="107"/>
      <c r="F131" s="112"/>
      <c r="G131" s="113"/>
      <c r="H131" s="117">
        <f t="shared" si="14"/>
        <v>0</v>
      </c>
      <c r="I131" s="113"/>
      <c r="J131" s="113"/>
      <c r="K131" s="118">
        <f t="shared" si="15"/>
        <v>0</v>
      </c>
      <c r="L131" s="119">
        <f t="shared" si="16"/>
        <v>0</v>
      </c>
      <c r="M131" s="117">
        <f t="shared" si="17"/>
        <v>0</v>
      </c>
      <c r="N131" s="117">
        <f t="shared" si="18"/>
        <v>0</v>
      </c>
      <c r="O131" s="117">
        <f t="shared" si="19"/>
        <v>0</v>
      </c>
      <c r="P131" s="118">
        <f t="shared" si="20"/>
        <v>0</v>
      </c>
      <c r="Q131" s="129"/>
    </row>
    <row r="132" spans="1:17" ht="33.75" x14ac:dyDescent="0.2">
      <c r="A132" s="115" t="s">
        <v>69</v>
      </c>
      <c r="B132" s="116"/>
      <c r="C132" s="105" t="s">
        <v>358</v>
      </c>
      <c r="D132" s="106" t="s">
        <v>75</v>
      </c>
      <c r="E132" s="107">
        <v>15.579999999999998</v>
      </c>
      <c r="F132" s="112"/>
      <c r="G132" s="113"/>
      <c r="H132" s="117">
        <f t="shared" si="14"/>
        <v>0</v>
      </c>
      <c r="I132" s="113"/>
      <c r="J132" s="113"/>
      <c r="K132" s="118">
        <f t="shared" si="15"/>
        <v>0</v>
      </c>
      <c r="L132" s="119">
        <f t="shared" si="16"/>
        <v>0</v>
      </c>
      <c r="M132" s="117">
        <f t="shared" si="17"/>
        <v>0</v>
      </c>
      <c r="N132" s="117">
        <f t="shared" si="18"/>
        <v>0</v>
      </c>
      <c r="O132" s="117">
        <f t="shared" si="19"/>
        <v>0</v>
      </c>
      <c r="P132" s="118">
        <f t="shared" si="20"/>
        <v>0</v>
      </c>
      <c r="Q132" s="129"/>
    </row>
    <row r="133" spans="1:17" ht="22.5" x14ac:dyDescent="0.2">
      <c r="A133" s="115" t="s">
        <v>69</v>
      </c>
      <c r="B133" s="116"/>
      <c r="C133" s="105" t="s">
        <v>359</v>
      </c>
      <c r="D133" s="106" t="s">
        <v>75</v>
      </c>
      <c r="E133" s="107">
        <v>15.579999999999998</v>
      </c>
      <c r="F133" s="112"/>
      <c r="G133" s="113"/>
      <c r="H133" s="117">
        <f t="shared" si="14"/>
        <v>0</v>
      </c>
      <c r="I133" s="113"/>
      <c r="J133" s="113"/>
      <c r="K133" s="118">
        <f t="shared" si="15"/>
        <v>0</v>
      </c>
      <c r="L133" s="119">
        <f t="shared" si="16"/>
        <v>0</v>
      </c>
      <c r="M133" s="117">
        <f t="shared" si="17"/>
        <v>0</v>
      </c>
      <c r="N133" s="117">
        <f t="shared" si="18"/>
        <v>0</v>
      </c>
      <c r="O133" s="117">
        <f t="shared" si="19"/>
        <v>0</v>
      </c>
      <c r="P133" s="118">
        <f t="shared" si="20"/>
        <v>0</v>
      </c>
      <c r="Q133" s="129"/>
    </row>
    <row r="134" spans="1:17" x14ac:dyDescent="0.2">
      <c r="A134" s="115" t="s">
        <v>69</v>
      </c>
      <c r="B134" s="116"/>
      <c r="C134" s="105" t="s">
        <v>332</v>
      </c>
      <c r="D134" s="106" t="s">
        <v>333</v>
      </c>
      <c r="E134" s="107">
        <v>0</v>
      </c>
      <c r="F134" s="112"/>
      <c r="G134" s="113"/>
      <c r="H134" s="117">
        <f t="shared" si="14"/>
        <v>0</v>
      </c>
      <c r="I134" s="113"/>
      <c r="J134" s="113"/>
      <c r="K134" s="118">
        <f t="shared" si="15"/>
        <v>0</v>
      </c>
      <c r="L134" s="119">
        <f t="shared" si="16"/>
        <v>0</v>
      </c>
      <c r="M134" s="117">
        <f t="shared" si="17"/>
        <v>0</v>
      </c>
      <c r="N134" s="117">
        <f t="shared" si="18"/>
        <v>0</v>
      </c>
      <c r="O134" s="117">
        <f t="shared" si="19"/>
        <v>0</v>
      </c>
      <c r="P134" s="118">
        <f t="shared" si="20"/>
        <v>0</v>
      </c>
      <c r="Q134" s="129"/>
    </row>
    <row r="135" spans="1:17" ht="22.5" x14ac:dyDescent="0.2">
      <c r="A135" s="115">
        <v>29</v>
      </c>
      <c r="B135" s="116" t="s">
        <v>66</v>
      </c>
      <c r="C135" s="105" t="s">
        <v>360</v>
      </c>
      <c r="D135" s="106" t="s">
        <v>75</v>
      </c>
      <c r="E135" s="107">
        <v>6.3599999999999994</v>
      </c>
      <c r="F135" s="112"/>
      <c r="G135" s="113"/>
      <c r="H135" s="117">
        <f t="shared" si="14"/>
        <v>0</v>
      </c>
      <c r="I135" s="113"/>
      <c r="J135" s="113"/>
      <c r="K135" s="118">
        <f t="shared" si="15"/>
        <v>0</v>
      </c>
      <c r="L135" s="119">
        <f t="shared" si="16"/>
        <v>0</v>
      </c>
      <c r="M135" s="117">
        <f t="shared" si="17"/>
        <v>0</v>
      </c>
      <c r="N135" s="117">
        <f t="shared" si="18"/>
        <v>0</v>
      </c>
      <c r="O135" s="117">
        <f t="shared" si="19"/>
        <v>0</v>
      </c>
      <c r="P135" s="118">
        <f t="shared" si="20"/>
        <v>0</v>
      </c>
      <c r="Q135" s="129"/>
    </row>
    <row r="136" spans="1:17" x14ac:dyDescent="0.2">
      <c r="A136" s="115">
        <v>30</v>
      </c>
      <c r="B136" s="116" t="s">
        <v>66</v>
      </c>
      <c r="C136" s="105" t="s">
        <v>361</v>
      </c>
      <c r="D136" s="106" t="s">
        <v>75</v>
      </c>
      <c r="E136" s="107">
        <v>0.5</v>
      </c>
      <c r="F136" s="112"/>
      <c r="G136" s="113"/>
      <c r="H136" s="117">
        <f t="shared" si="14"/>
        <v>0</v>
      </c>
      <c r="I136" s="113"/>
      <c r="J136" s="113"/>
      <c r="K136" s="118">
        <f t="shared" si="15"/>
        <v>0</v>
      </c>
      <c r="L136" s="119">
        <f t="shared" si="16"/>
        <v>0</v>
      </c>
      <c r="M136" s="117">
        <f t="shared" si="17"/>
        <v>0</v>
      </c>
      <c r="N136" s="117">
        <f t="shared" si="18"/>
        <v>0</v>
      </c>
      <c r="O136" s="117">
        <f t="shared" si="19"/>
        <v>0</v>
      </c>
      <c r="P136" s="118">
        <f t="shared" si="20"/>
        <v>0</v>
      </c>
      <c r="Q136" s="129"/>
    </row>
    <row r="137" spans="1:17" x14ac:dyDescent="0.2">
      <c r="A137" s="115" t="s">
        <v>69</v>
      </c>
      <c r="B137" s="116"/>
      <c r="C137" s="105" t="s">
        <v>230</v>
      </c>
      <c r="D137" s="106" t="s">
        <v>87</v>
      </c>
      <c r="E137" s="107">
        <v>0.2</v>
      </c>
      <c r="F137" s="112"/>
      <c r="G137" s="113"/>
      <c r="H137" s="117">
        <f t="shared" si="14"/>
        <v>0</v>
      </c>
      <c r="I137" s="113"/>
      <c r="J137" s="113"/>
      <c r="K137" s="118">
        <f t="shared" si="15"/>
        <v>0</v>
      </c>
      <c r="L137" s="119">
        <f t="shared" si="16"/>
        <v>0</v>
      </c>
      <c r="M137" s="117">
        <f t="shared" si="17"/>
        <v>0</v>
      </c>
      <c r="N137" s="117">
        <f t="shared" si="18"/>
        <v>0</v>
      </c>
      <c r="O137" s="117">
        <f t="shared" si="19"/>
        <v>0</v>
      </c>
      <c r="P137" s="118">
        <f t="shared" si="20"/>
        <v>0</v>
      </c>
      <c r="Q137" s="129"/>
    </row>
    <row r="138" spans="1:17" ht="22.5" x14ac:dyDescent="0.2">
      <c r="A138" s="115">
        <v>31</v>
      </c>
      <c r="B138" s="116" t="s">
        <v>66</v>
      </c>
      <c r="C138" s="105" t="s">
        <v>362</v>
      </c>
      <c r="D138" s="106" t="s">
        <v>68</v>
      </c>
      <c r="E138" s="107">
        <v>8.1999999999999993</v>
      </c>
      <c r="F138" s="112"/>
      <c r="G138" s="113"/>
      <c r="H138" s="117">
        <f t="shared" si="14"/>
        <v>0</v>
      </c>
      <c r="I138" s="113"/>
      <c r="J138" s="113"/>
      <c r="K138" s="118">
        <f t="shared" si="15"/>
        <v>0</v>
      </c>
      <c r="L138" s="119">
        <f t="shared" si="16"/>
        <v>0</v>
      </c>
      <c r="M138" s="117">
        <f t="shared" si="17"/>
        <v>0</v>
      </c>
      <c r="N138" s="117">
        <f t="shared" si="18"/>
        <v>0</v>
      </c>
      <c r="O138" s="117">
        <f t="shared" si="19"/>
        <v>0</v>
      </c>
      <c r="P138" s="118">
        <f t="shared" si="20"/>
        <v>0</v>
      </c>
      <c r="Q138" s="129"/>
    </row>
    <row r="139" spans="1:17" x14ac:dyDescent="0.2">
      <c r="A139" s="115" t="s">
        <v>69</v>
      </c>
      <c r="B139" s="116"/>
      <c r="C139" s="105" t="s">
        <v>363</v>
      </c>
      <c r="D139" s="106" t="s">
        <v>75</v>
      </c>
      <c r="E139" s="107">
        <v>2.4599999999999995</v>
      </c>
      <c r="F139" s="112"/>
      <c r="G139" s="113"/>
      <c r="H139" s="117">
        <f t="shared" si="14"/>
        <v>0</v>
      </c>
      <c r="I139" s="113"/>
      <c r="J139" s="113"/>
      <c r="K139" s="118">
        <f t="shared" si="15"/>
        <v>0</v>
      </c>
      <c r="L139" s="119">
        <f t="shared" si="16"/>
        <v>0</v>
      </c>
      <c r="M139" s="117">
        <f t="shared" si="17"/>
        <v>0</v>
      </c>
      <c r="N139" s="117">
        <f t="shared" si="18"/>
        <v>0</v>
      </c>
      <c r="O139" s="117">
        <f t="shared" si="19"/>
        <v>0</v>
      </c>
      <c r="P139" s="118">
        <f t="shared" si="20"/>
        <v>0</v>
      </c>
      <c r="Q139" s="129"/>
    </row>
    <row r="140" spans="1:17" ht="22.5" x14ac:dyDescent="0.2">
      <c r="A140" s="115">
        <v>32</v>
      </c>
      <c r="B140" s="116" t="s">
        <v>66</v>
      </c>
      <c r="C140" s="105" t="s">
        <v>364</v>
      </c>
      <c r="D140" s="106" t="s">
        <v>75</v>
      </c>
      <c r="E140" s="107">
        <v>8.61</v>
      </c>
      <c r="F140" s="112"/>
      <c r="G140" s="113"/>
      <c r="H140" s="117">
        <f t="shared" si="14"/>
        <v>0</v>
      </c>
      <c r="I140" s="113"/>
      <c r="J140" s="113"/>
      <c r="K140" s="118">
        <f t="shared" si="15"/>
        <v>0</v>
      </c>
      <c r="L140" s="119">
        <f t="shared" si="16"/>
        <v>0</v>
      </c>
      <c r="M140" s="117">
        <f t="shared" si="17"/>
        <v>0</v>
      </c>
      <c r="N140" s="117">
        <f t="shared" si="18"/>
        <v>0</v>
      </c>
      <c r="O140" s="117">
        <f t="shared" si="19"/>
        <v>0</v>
      </c>
      <c r="P140" s="118">
        <f t="shared" si="20"/>
        <v>0</v>
      </c>
      <c r="Q140" s="129"/>
    </row>
    <row r="141" spans="1:17" x14ac:dyDescent="0.2">
      <c r="A141" s="115" t="s">
        <v>69</v>
      </c>
      <c r="B141" s="116"/>
      <c r="C141" s="105" t="s">
        <v>332</v>
      </c>
      <c r="D141" s="106" t="s">
        <v>333</v>
      </c>
      <c r="E141" s="107">
        <v>1</v>
      </c>
      <c r="F141" s="112"/>
      <c r="G141" s="113"/>
      <c r="H141" s="117">
        <f t="shared" si="14"/>
        <v>0</v>
      </c>
      <c r="I141" s="113"/>
      <c r="J141" s="113"/>
      <c r="K141" s="118">
        <f t="shared" si="15"/>
        <v>0</v>
      </c>
      <c r="L141" s="119">
        <f t="shared" si="16"/>
        <v>0</v>
      </c>
      <c r="M141" s="117">
        <f t="shared" si="17"/>
        <v>0</v>
      </c>
      <c r="N141" s="117">
        <f t="shared" si="18"/>
        <v>0</v>
      </c>
      <c r="O141" s="117">
        <f t="shared" si="19"/>
        <v>0</v>
      </c>
      <c r="P141" s="118">
        <f t="shared" si="20"/>
        <v>0</v>
      </c>
      <c r="Q141" s="129"/>
    </row>
    <row r="142" spans="1:17" ht="22.5" x14ac:dyDescent="0.2">
      <c r="A142" s="115" t="s">
        <v>69</v>
      </c>
      <c r="B142" s="116"/>
      <c r="C142" s="105" t="s">
        <v>337</v>
      </c>
      <c r="D142" s="106" t="s">
        <v>68</v>
      </c>
      <c r="E142" s="107">
        <v>8.1999999999999993</v>
      </c>
      <c r="F142" s="112"/>
      <c r="G142" s="113"/>
      <c r="H142" s="117">
        <f t="shared" si="14"/>
        <v>0</v>
      </c>
      <c r="I142" s="113"/>
      <c r="J142" s="113"/>
      <c r="K142" s="118">
        <f t="shared" si="15"/>
        <v>0</v>
      </c>
      <c r="L142" s="119">
        <f t="shared" si="16"/>
        <v>0</v>
      </c>
      <c r="M142" s="117">
        <f t="shared" si="17"/>
        <v>0</v>
      </c>
      <c r="N142" s="117">
        <f t="shared" si="18"/>
        <v>0</v>
      </c>
      <c r="O142" s="117">
        <f t="shared" si="19"/>
        <v>0</v>
      </c>
      <c r="P142" s="118">
        <f t="shared" si="20"/>
        <v>0</v>
      </c>
      <c r="Q142" s="129"/>
    </row>
    <row r="143" spans="1:17" ht="22.5" x14ac:dyDescent="0.2">
      <c r="A143" s="115" t="s">
        <v>69</v>
      </c>
      <c r="B143" s="116"/>
      <c r="C143" s="105" t="s">
        <v>365</v>
      </c>
      <c r="D143" s="106" t="s">
        <v>68</v>
      </c>
      <c r="E143" s="107">
        <v>8.1999999999999993</v>
      </c>
      <c r="F143" s="112"/>
      <c r="G143" s="113"/>
      <c r="H143" s="117">
        <f t="shared" si="14"/>
        <v>0</v>
      </c>
      <c r="I143" s="113"/>
      <c r="J143" s="113"/>
      <c r="K143" s="118">
        <f t="shared" si="15"/>
        <v>0</v>
      </c>
      <c r="L143" s="119">
        <f t="shared" si="16"/>
        <v>0</v>
      </c>
      <c r="M143" s="117">
        <f t="shared" si="17"/>
        <v>0</v>
      </c>
      <c r="N143" s="117">
        <f t="shared" si="18"/>
        <v>0</v>
      </c>
      <c r="O143" s="117">
        <f t="shared" si="19"/>
        <v>0</v>
      </c>
      <c r="P143" s="118">
        <f t="shared" si="20"/>
        <v>0</v>
      </c>
      <c r="Q143" s="129"/>
    </row>
    <row r="144" spans="1:17" x14ac:dyDescent="0.2">
      <c r="A144" s="115">
        <v>33</v>
      </c>
      <c r="B144" s="116" t="s">
        <v>66</v>
      </c>
      <c r="C144" s="105" t="s">
        <v>339</v>
      </c>
      <c r="D144" s="106" t="s">
        <v>68</v>
      </c>
      <c r="E144" s="107">
        <v>8.1999999999999993</v>
      </c>
      <c r="F144" s="112"/>
      <c r="G144" s="113"/>
      <c r="H144" s="117">
        <f t="shared" si="14"/>
        <v>0</v>
      </c>
      <c r="I144" s="113"/>
      <c r="J144" s="113"/>
      <c r="K144" s="118">
        <f t="shared" si="15"/>
        <v>0</v>
      </c>
      <c r="L144" s="119">
        <f t="shared" si="16"/>
        <v>0</v>
      </c>
      <c r="M144" s="117">
        <f t="shared" si="17"/>
        <v>0</v>
      </c>
      <c r="N144" s="117">
        <f t="shared" si="18"/>
        <v>0</v>
      </c>
      <c r="O144" s="117">
        <f t="shared" si="19"/>
        <v>0</v>
      </c>
      <c r="P144" s="118">
        <f t="shared" si="20"/>
        <v>0</v>
      </c>
      <c r="Q144" s="129"/>
    </row>
    <row r="145" spans="1:17" ht="22.5" x14ac:dyDescent="0.2">
      <c r="A145" s="115" t="s">
        <v>69</v>
      </c>
      <c r="B145" s="116"/>
      <c r="C145" s="105" t="s">
        <v>366</v>
      </c>
      <c r="D145" s="106" t="s">
        <v>100</v>
      </c>
      <c r="E145" s="107">
        <v>2</v>
      </c>
      <c r="F145" s="112"/>
      <c r="G145" s="113"/>
      <c r="H145" s="117">
        <f t="shared" si="14"/>
        <v>0</v>
      </c>
      <c r="I145" s="113"/>
      <c r="J145" s="113"/>
      <c r="K145" s="118">
        <f t="shared" si="15"/>
        <v>0</v>
      </c>
      <c r="L145" s="119">
        <f t="shared" si="16"/>
        <v>0</v>
      </c>
      <c r="M145" s="117">
        <f t="shared" si="17"/>
        <v>0</v>
      </c>
      <c r="N145" s="117">
        <f t="shared" si="18"/>
        <v>0</v>
      </c>
      <c r="O145" s="117">
        <f t="shared" si="19"/>
        <v>0</v>
      </c>
      <c r="P145" s="118">
        <f t="shared" si="20"/>
        <v>0</v>
      </c>
      <c r="Q145" s="129"/>
    </row>
    <row r="146" spans="1:17" x14ac:dyDescent="0.2">
      <c r="A146" s="115" t="s">
        <v>69</v>
      </c>
      <c r="B146" s="116"/>
      <c r="C146" s="105" t="s">
        <v>517</v>
      </c>
      <c r="D146" s="106"/>
      <c r="E146" s="107"/>
      <c r="F146" s="112"/>
      <c r="G146" s="113"/>
      <c r="H146" s="117">
        <f t="shared" si="14"/>
        <v>0</v>
      </c>
      <c r="I146" s="113"/>
      <c r="J146" s="113"/>
      <c r="K146" s="118">
        <f t="shared" si="15"/>
        <v>0</v>
      </c>
      <c r="L146" s="119">
        <f t="shared" si="16"/>
        <v>0</v>
      </c>
      <c r="M146" s="117">
        <f t="shared" si="17"/>
        <v>0</v>
      </c>
      <c r="N146" s="117">
        <f t="shared" si="18"/>
        <v>0</v>
      </c>
      <c r="O146" s="117">
        <f t="shared" si="19"/>
        <v>0</v>
      </c>
      <c r="P146" s="118">
        <f t="shared" si="20"/>
        <v>0</v>
      </c>
      <c r="Q146" s="129"/>
    </row>
    <row r="147" spans="1:17" ht="22.5" x14ac:dyDescent="0.2">
      <c r="A147" s="115">
        <v>34</v>
      </c>
      <c r="B147" s="116" t="s">
        <v>66</v>
      </c>
      <c r="C147" s="105" t="s">
        <v>367</v>
      </c>
      <c r="D147" s="106" t="s">
        <v>75</v>
      </c>
      <c r="E147" s="107">
        <v>10</v>
      </c>
      <c r="F147" s="112"/>
      <c r="G147" s="113"/>
      <c r="H147" s="117">
        <f t="shared" si="14"/>
        <v>0</v>
      </c>
      <c r="I147" s="113"/>
      <c r="J147" s="113"/>
      <c r="K147" s="118">
        <f t="shared" si="15"/>
        <v>0</v>
      </c>
      <c r="L147" s="119">
        <f t="shared" si="16"/>
        <v>0</v>
      </c>
      <c r="M147" s="117">
        <f t="shared" si="17"/>
        <v>0</v>
      </c>
      <c r="N147" s="117">
        <f t="shared" si="18"/>
        <v>0</v>
      </c>
      <c r="O147" s="117">
        <f t="shared" si="19"/>
        <v>0</v>
      </c>
      <c r="P147" s="118">
        <f t="shared" si="20"/>
        <v>0</v>
      </c>
      <c r="Q147" s="129"/>
    </row>
    <row r="148" spans="1:17" ht="22.5" x14ac:dyDescent="0.2">
      <c r="A148" s="115">
        <v>35</v>
      </c>
      <c r="B148" s="116" t="s">
        <v>66</v>
      </c>
      <c r="C148" s="105" t="s">
        <v>368</v>
      </c>
      <c r="D148" s="106" t="s">
        <v>75</v>
      </c>
      <c r="E148" s="107">
        <v>16.5</v>
      </c>
      <c r="F148" s="112"/>
      <c r="G148" s="113"/>
      <c r="H148" s="117">
        <f t="shared" si="14"/>
        <v>0</v>
      </c>
      <c r="I148" s="113"/>
      <c r="J148" s="113"/>
      <c r="K148" s="118">
        <f t="shared" si="15"/>
        <v>0</v>
      </c>
      <c r="L148" s="119">
        <f t="shared" si="16"/>
        <v>0</v>
      </c>
      <c r="M148" s="117">
        <f t="shared" si="17"/>
        <v>0</v>
      </c>
      <c r="N148" s="117">
        <f t="shared" si="18"/>
        <v>0</v>
      </c>
      <c r="O148" s="117">
        <f t="shared" si="19"/>
        <v>0</v>
      </c>
      <c r="P148" s="118">
        <f t="shared" si="20"/>
        <v>0</v>
      </c>
      <c r="Q148" s="129"/>
    </row>
    <row r="149" spans="1:17" x14ac:dyDescent="0.2">
      <c r="A149" s="115" t="s">
        <v>69</v>
      </c>
      <c r="B149" s="116"/>
      <c r="C149" s="105" t="s">
        <v>369</v>
      </c>
      <c r="D149" s="106" t="s">
        <v>146</v>
      </c>
      <c r="E149" s="107">
        <v>0.33</v>
      </c>
      <c r="F149" s="112"/>
      <c r="G149" s="113"/>
      <c r="H149" s="117">
        <f t="shared" si="14"/>
        <v>0</v>
      </c>
      <c r="I149" s="113"/>
      <c r="J149" s="113"/>
      <c r="K149" s="118">
        <f t="shared" si="15"/>
        <v>0</v>
      </c>
      <c r="L149" s="119">
        <f t="shared" si="16"/>
        <v>0</v>
      </c>
      <c r="M149" s="117">
        <f t="shared" si="17"/>
        <v>0</v>
      </c>
      <c r="N149" s="117">
        <f t="shared" si="18"/>
        <v>0</v>
      </c>
      <c r="O149" s="117">
        <f t="shared" si="19"/>
        <v>0</v>
      </c>
      <c r="P149" s="118">
        <f t="shared" si="20"/>
        <v>0</v>
      </c>
      <c r="Q149" s="129"/>
    </row>
    <row r="150" spans="1:17" ht="22.5" x14ac:dyDescent="0.2">
      <c r="A150" s="115">
        <v>36</v>
      </c>
      <c r="B150" s="116" t="s">
        <v>66</v>
      </c>
      <c r="C150" s="105" t="s">
        <v>370</v>
      </c>
      <c r="D150" s="106" t="s">
        <v>75</v>
      </c>
      <c r="E150" s="107">
        <v>15</v>
      </c>
      <c r="F150" s="112"/>
      <c r="G150" s="113"/>
      <c r="H150" s="117">
        <f t="shared" si="14"/>
        <v>0</v>
      </c>
      <c r="I150" s="113"/>
      <c r="J150" s="113"/>
      <c r="K150" s="118">
        <f t="shared" si="15"/>
        <v>0</v>
      </c>
      <c r="L150" s="119">
        <f t="shared" si="16"/>
        <v>0</v>
      </c>
      <c r="M150" s="117">
        <f t="shared" si="17"/>
        <v>0</v>
      </c>
      <c r="N150" s="117">
        <f t="shared" si="18"/>
        <v>0</v>
      </c>
      <c r="O150" s="117">
        <f t="shared" si="19"/>
        <v>0</v>
      </c>
      <c r="P150" s="118">
        <f t="shared" si="20"/>
        <v>0</v>
      </c>
      <c r="Q150" s="129"/>
    </row>
    <row r="151" spans="1:17" x14ac:dyDescent="0.2">
      <c r="A151" s="115">
        <v>37</v>
      </c>
      <c r="B151" s="116" t="s">
        <v>66</v>
      </c>
      <c r="C151" s="105" t="s">
        <v>371</v>
      </c>
      <c r="D151" s="106" t="s">
        <v>75</v>
      </c>
      <c r="E151" s="107">
        <v>15</v>
      </c>
      <c r="F151" s="112"/>
      <c r="G151" s="113"/>
      <c r="H151" s="117">
        <f t="shared" si="14"/>
        <v>0</v>
      </c>
      <c r="I151" s="113"/>
      <c r="J151" s="113"/>
      <c r="K151" s="118">
        <f t="shared" si="15"/>
        <v>0</v>
      </c>
      <c r="L151" s="119">
        <f t="shared" si="16"/>
        <v>0</v>
      </c>
      <c r="M151" s="117">
        <f t="shared" si="17"/>
        <v>0</v>
      </c>
      <c r="N151" s="117">
        <f t="shared" si="18"/>
        <v>0</v>
      </c>
      <c r="O151" s="117">
        <f t="shared" si="19"/>
        <v>0</v>
      </c>
      <c r="P151" s="118">
        <f t="shared" si="20"/>
        <v>0</v>
      </c>
      <c r="Q151" s="129"/>
    </row>
    <row r="152" spans="1:17" ht="22.5" x14ac:dyDescent="0.2">
      <c r="A152" s="115" t="s">
        <v>69</v>
      </c>
      <c r="B152" s="116"/>
      <c r="C152" s="105" t="s">
        <v>372</v>
      </c>
      <c r="D152" s="106" t="s">
        <v>75</v>
      </c>
      <c r="E152" s="107">
        <v>15</v>
      </c>
      <c r="F152" s="112"/>
      <c r="G152" s="113"/>
      <c r="H152" s="117">
        <f t="shared" si="14"/>
        <v>0</v>
      </c>
      <c r="I152" s="113"/>
      <c r="J152" s="113"/>
      <c r="K152" s="118">
        <f t="shared" si="15"/>
        <v>0</v>
      </c>
      <c r="L152" s="119">
        <f t="shared" si="16"/>
        <v>0</v>
      </c>
      <c r="M152" s="117">
        <f t="shared" si="17"/>
        <v>0</v>
      </c>
      <c r="N152" s="117">
        <f t="shared" si="18"/>
        <v>0</v>
      </c>
      <c r="O152" s="117">
        <f t="shared" si="19"/>
        <v>0</v>
      </c>
      <c r="P152" s="118">
        <f t="shared" si="20"/>
        <v>0</v>
      </c>
      <c r="Q152" s="129"/>
    </row>
    <row r="153" spans="1:17" x14ac:dyDescent="0.2">
      <c r="A153" s="115" t="s">
        <v>69</v>
      </c>
      <c r="B153" s="116"/>
      <c r="C153" s="105" t="s">
        <v>373</v>
      </c>
      <c r="D153" s="106" t="s">
        <v>75</v>
      </c>
      <c r="E153" s="107">
        <v>15</v>
      </c>
      <c r="F153" s="112"/>
      <c r="G153" s="113"/>
      <c r="H153" s="117">
        <f t="shared" si="14"/>
        <v>0</v>
      </c>
      <c r="I153" s="113"/>
      <c r="J153" s="113"/>
      <c r="K153" s="118">
        <f t="shared" si="15"/>
        <v>0</v>
      </c>
      <c r="L153" s="119">
        <f t="shared" si="16"/>
        <v>0</v>
      </c>
      <c r="M153" s="117">
        <f t="shared" si="17"/>
        <v>0</v>
      </c>
      <c r="N153" s="117">
        <f t="shared" si="18"/>
        <v>0</v>
      </c>
      <c r="O153" s="117">
        <f t="shared" si="19"/>
        <v>0</v>
      </c>
      <c r="P153" s="118">
        <f t="shared" si="20"/>
        <v>0</v>
      </c>
      <c r="Q153" s="129"/>
    </row>
    <row r="154" spans="1:17" x14ac:dyDescent="0.2">
      <c r="A154" s="115" t="s">
        <v>69</v>
      </c>
      <c r="B154" s="116"/>
      <c r="C154" s="105" t="s">
        <v>374</v>
      </c>
      <c r="D154" s="106" t="s">
        <v>75</v>
      </c>
      <c r="E154" s="107">
        <v>15</v>
      </c>
      <c r="F154" s="112"/>
      <c r="G154" s="113"/>
      <c r="H154" s="117">
        <f t="shared" si="14"/>
        <v>0</v>
      </c>
      <c r="I154" s="113"/>
      <c r="J154" s="113"/>
      <c r="K154" s="118">
        <f t="shared" si="15"/>
        <v>0</v>
      </c>
      <c r="L154" s="119">
        <f t="shared" si="16"/>
        <v>0</v>
      </c>
      <c r="M154" s="117">
        <f t="shared" si="17"/>
        <v>0</v>
      </c>
      <c r="N154" s="117">
        <f t="shared" si="18"/>
        <v>0</v>
      </c>
      <c r="O154" s="117">
        <f t="shared" si="19"/>
        <v>0</v>
      </c>
      <c r="P154" s="118">
        <f t="shared" si="20"/>
        <v>0</v>
      </c>
      <c r="Q154" s="129"/>
    </row>
    <row r="155" spans="1:17" x14ac:dyDescent="0.2">
      <c r="A155" s="115">
        <v>38</v>
      </c>
      <c r="B155" s="116" t="s">
        <v>66</v>
      </c>
      <c r="C155" s="105" t="s">
        <v>375</v>
      </c>
      <c r="D155" s="106" t="s">
        <v>75</v>
      </c>
      <c r="E155" s="107">
        <v>15</v>
      </c>
      <c r="F155" s="112"/>
      <c r="G155" s="113"/>
      <c r="H155" s="117">
        <f t="shared" si="14"/>
        <v>0</v>
      </c>
      <c r="I155" s="113"/>
      <c r="J155" s="113"/>
      <c r="K155" s="118">
        <f t="shared" si="15"/>
        <v>0</v>
      </c>
      <c r="L155" s="119">
        <f t="shared" si="16"/>
        <v>0</v>
      </c>
      <c r="M155" s="117">
        <f t="shared" si="17"/>
        <v>0</v>
      </c>
      <c r="N155" s="117">
        <f t="shared" si="18"/>
        <v>0</v>
      </c>
      <c r="O155" s="117">
        <f t="shared" si="19"/>
        <v>0</v>
      </c>
      <c r="P155" s="118">
        <f t="shared" si="20"/>
        <v>0</v>
      </c>
      <c r="Q155" s="129"/>
    </row>
    <row r="156" spans="1:17" x14ac:dyDescent="0.2">
      <c r="A156" s="115" t="s">
        <v>69</v>
      </c>
      <c r="B156" s="116"/>
      <c r="C156" s="105" t="s">
        <v>230</v>
      </c>
      <c r="D156" s="106" t="s">
        <v>87</v>
      </c>
      <c r="E156" s="107">
        <v>6</v>
      </c>
      <c r="F156" s="112"/>
      <c r="G156" s="113"/>
      <c r="H156" s="117">
        <f t="shared" si="14"/>
        <v>0</v>
      </c>
      <c r="I156" s="113"/>
      <c r="J156" s="113"/>
      <c r="K156" s="118">
        <f t="shared" si="15"/>
        <v>0</v>
      </c>
      <c r="L156" s="119">
        <f t="shared" si="16"/>
        <v>0</v>
      </c>
      <c r="M156" s="117">
        <f t="shared" si="17"/>
        <v>0</v>
      </c>
      <c r="N156" s="117">
        <f t="shared" si="18"/>
        <v>0</v>
      </c>
      <c r="O156" s="117">
        <f t="shared" si="19"/>
        <v>0</v>
      </c>
      <c r="P156" s="118">
        <f t="shared" si="20"/>
        <v>0</v>
      </c>
      <c r="Q156" s="129"/>
    </row>
    <row r="157" spans="1:17" x14ac:dyDescent="0.2">
      <c r="A157" s="115" t="s">
        <v>69</v>
      </c>
      <c r="B157" s="116"/>
      <c r="C157" s="105" t="s">
        <v>217</v>
      </c>
      <c r="D157" s="106" t="s">
        <v>87</v>
      </c>
      <c r="E157" s="107">
        <v>18</v>
      </c>
      <c r="F157" s="112"/>
      <c r="G157" s="113"/>
      <c r="H157" s="117">
        <f t="shared" si="14"/>
        <v>0</v>
      </c>
      <c r="I157" s="113"/>
      <c r="J157" s="113"/>
      <c r="K157" s="118">
        <f t="shared" si="15"/>
        <v>0</v>
      </c>
      <c r="L157" s="119">
        <f t="shared" si="16"/>
        <v>0</v>
      </c>
      <c r="M157" s="117">
        <f t="shared" si="17"/>
        <v>0</v>
      </c>
      <c r="N157" s="117">
        <f t="shared" si="18"/>
        <v>0</v>
      </c>
      <c r="O157" s="117">
        <f t="shared" si="19"/>
        <v>0</v>
      </c>
      <c r="P157" s="118">
        <f t="shared" si="20"/>
        <v>0</v>
      </c>
      <c r="Q157" s="129"/>
    </row>
    <row r="158" spans="1:17" ht="22.5" x14ac:dyDescent="0.2">
      <c r="A158" s="115">
        <v>39</v>
      </c>
      <c r="B158" s="116" t="s">
        <v>66</v>
      </c>
      <c r="C158" s="105" t="s">
        <v>376</v>
      </c>
      <c r="D158" s="106" t="s">
        <v>75</v>
      </c>
      <c r="E158" s="107">
        <v>15</v>
      </c>
      <c r="F158" s="112"/>
      <c r="G158" s="113"/>
      <c r="H158" s="117">
        <f t="shared" si="14"/>
        <v>0</v>
      </c>
      <c r="I158" s="113"/>
      <c r="J158" s="113"/>
      <c r="K158" s="118">
        <f t="shared" si="15"/>
        <v>0</v>
      </c>
      <c r="L158" s="119">
        <f t="shared" si="16"/>
        <v>0</v>
      </c>
      <c r="M158" s="117">
        <f t="shared" si="17"/>
        <v>0</v>
      </c>
      <c r="N158" s="117">
        <f t="shared" si="18"/>
        <v>0</v>
      </c>
      <c r="O158" s="117">
        <f t="shared" si="19"/>
        <v>0</v>
      </c>
      <c r="P158" s="118">
        <f t="shared" si="20"/>
        <v>0</v>
      </c>
      <c r="Q158" s="129"/>
    </row>
    <row r="159" spans="1:17" x14ac:dyDescent="0.2">
      <c r="A159" s="115" t="s">
        <v>69</v>
      </c>
      <c r="B159" s="116"/>
      <c r="C159" s="105" t="s">
        <v>218</v>
      </c>
      <c r="D159" s="106" t="s">
        <v>87</v>
      </c>
      <c r="E159" s="107">
        <v>6</v>
      </c>
      <c r="F159" s="112"/>
      <c r="G159" s="113"/>
      <c r="H159" s="117">
        <f t="shared" si="14"/>
        <v>0</v>
      </c>
      <c r="I159" s="113"/>
      <c r="J159" s="113"/>
      <c r="K159" s="118">
        <f t="shared" si="15"/>
        <v>0</v>
      </c>
      <c r="L159" s="119">
        <f t="shared" si="16"/>
        <v>0</v>
      </c>
      <c r="M159" s="117">
        <f t="shared" si="17"/>
        <v>0</v>
      </c>
      <c r="N159" s="117">
        <f t="shared" si="18"/>
        <v>0</v>
      </c>
      <c r="O159" s="117">
        <f t="shared" si="19"/>
        <v>0</v>
      </c>
      <c r="P159" s="118">
        <f t="shared" si="20"/>
        <v>0</v>
      </c>
      <c r="Q159" s="129"/>
    </row>
    <row r="160" spans="1:17" ht="22.5" x14ac:dyDescent="0.2">
      <c r="A160" s="115">
        <v>40</v>
      </c>
      <c r="B160" s="116" t="s">
        <v>66</v>
      </c>
      <c r="C160" s="105" t="s">
        <v>377</v>
      </c>
      <c r="D160" s="106" t="s">
        <v>68</v>
      </c>
      <c r="E160" s="107">
        <v>9.8000000000000007</v>
      </c>
      <c r="F160" s="112"/>
      <c r="G160" s="113"/>
      <c r="H160" s="117">
        <f t="shared" si="14"/>
        <v>0</v>
      </c>
      <c r="I160" s="113"/>
      <c r="J160" s="113"/>
      <c r="K160" s="118">
        <f t="shared" si="15"/>
        <v>0</v>
      </c>
      <c r="L160" s="119">
        <f t="shared" si="16"/>
        <v>0</v>
      </c>
      <c r="M160" s="117">
        <f t="shared" si="17"/>
        <v>0</v>
      </c>
      <c r="N160" s="117">
        <f t="shared" si="18"/>
        <v>0</v>
      </c>
      <c r="O160" s="117">
        <f t="shared" si="19"/>
        <v>0</v>
      </c>
      <c r="P160" s="118">
        <f t="shared" si="20"/>
        <v>0</v>
      </c>
      <c r="Q160" s="129"/>
    </row>
    <row r="161" spans="1:17" x14ac:dyDescent="0.2">
      <c r="A161" s="115">
        <v>41</v>
      </c>
      <c r="B161" s="116" t="s">
        <v>66</v>
      </c>
      <c r="C161" s="105" t="s">
        <v>378</v>
      </c>
      <c r="D161" s="106" t="s">
        <v>75</v>
      </c>
      <c r="E161" s="107">
        <v>8.3000000000000007</v>
      </c>
      <c r="F161" s="112"/>
      <c r="G161" s="113"/>
      <c r="H161" s="117">
        <f t="shared" si="14"/>
        <v>0</v>
      </c>
      <c r="I161" s="113"/>
      <c r="J161" s="113"/>
      <c r="K161" s="118">
        <f t="shared" si="15"/>
        <v>0</v>
      </c>
      <c r="L161" s="119">
        <f t="shared" si="16"/>
        <v>0</v>
      </c>
      <c r="M161" s="117">
        <f t="shared" si="17"/>
        <v>0</v>
      </c>
      <c r="N161" s="117">
        <f t="shared" si="18"/>
        <v>0</v>
      </c>
      <c r="O161" s="117">
        <f t="shared" si="19"/>
        <v>0</v>
      </c>
      <c r="P161" s="118">
        <f t="shared" si="20"/>
        <v>0</v>
      </c>
      <c r="Q161" s="129"/>
    </row>
    <row r="162" spans="1:17" ht="22.5" x14ac:dyDescent="0.2">
      <c r="A162" s="115">
        <v>42</v>
      </c>
      <c r="B162" s="116" t="s">
        <v>66</v>
      </c>
      <c r="C162" s="105" t="s">
        <v>379</v>
      </c>
      <c r="D162" s="106" t="s">
        <v>75</v>
      </c>
      <c r="E162" s="107">
        <v>5.7</v>
      </c>
      <c r="F162" s="112"/>
      <c r="G162" s="113"/>
      <c r="H162" s="117">
        <f t="shared" si="14"/>
        <v>0</v>
      </c>
      <c r="I162" s="113"/>
      <c r="J162" s="113"/>
      <c r="K162" s="118">
        <f t="shared" si="15"/>
        <v>0</v>
      </c>
      <c r="L162" s="119">
        <f t="shared" si="16"/>
        <v>0</v>
      </c>
      <c r="M162" s="117">
        <f t="shared" si="17"/>
        <v>0</v>
      </c>
      <c r="N162" s="117">
        <f t="shared" si="18"/>
        <v>0</v>
      </c>
      <c r="O162" s="117">
        <f t="shared" si="19"/>
        <v>0</v>
      </c>
      <c r="P162" s="118">
        <f t="shared" si="20"/>
        <v>0</v>
      </c>
      <c r="Q162" s="129"/>
    </row>
    <row r="163" spans="1:17" x14ac:dyDescent="0.2">
      <c r="A163" s="115" t="s">
        <v>69</v>
      </c>
      <c r="B163" s="116"/>
      <c r="C163" s="105" t="s">
        <v>143</v>
      </c>
      <c r="D163" s="106" t="s">
        <v>71</v>
      </c>
      <c r="E163" s="107">
        <v>34.200000000000003</v>
      </c>
      <c r="F163" s="112"/>
      <c r="G163" s="113"/>
      <c r="H163" s="117">
        <f t="shared" si="14"/>
        <v>0</v>
      </c>
      <c r="I163" s="113"/>
      <c r="J163" s="113"/>
      <c r="K163" s="118">
        <f t="shared" si="15"/>
        <v>0</v>
      </c>
      <c r="L163" s="119">
        <f t="shared" si="16"/>
        <v>0</v>
      </c>
      <c r="M163" s="117">
        <f t="shared" si="17"/>
        <v>0</v>
      </c>
      <c r="N163" s="117">
        <f t="shared" si="18"/>
        <v>0</v>
      </c>
      <c r="O163" s="117">
        <f t="shared" si="19"/>
        <v>0</v>
      </c>
      <c r="P163" s="118">
        <f t="shared" si="20"/>
        <v>0</v>
      </c>
      <c r="Q163" s="129"/>
    </row>
    <row r="164" spans="1:17" x14ac:dyDescent="0.2">
      <c r="A164" s="115" t="s">
        <v>69</v>
      </c>
      <c r="B164" s="116"/>
      <c r="C164" s="105" t="s">
        <v>247</v>
      </c>
      <c r="D164" s="106" t="s">
        <v>75</v>
      </c>
      <c r="E164" s="107">
        <v>6.2700000000000005</v>
      </c>
      <c r="F164" s="112"/>
      <c r="G164" s="113"/>
      <c r="H164" s="117">
        <f t="shared" si="14"/>
        <v>0</v>
      </c>
      <c r="I164" s="113"/>
      <c r="J164" s="113"/>
      <c r="K164" s="118">
        <f t="shared" si="15"/>
        <v>0</v>
      </c>
      <c r="L164" s="119">
        <f t="shared" si="16"/>
        <v>0</v>
      </c>
      <c r="M164" s="117">
        <f t="shared" si="17"/>
        <v>0</v>
      </c>
      <c r="N164" s="117">
        <f t="shared" si="18"/>
        <v>0</v>
      </c>
      <c r="O164" s="117">
        <f t="shared" si="19"/>
        <v>0</v>
      </c>
      <c r="P164" s="118">
        <f t="shared" si="20"/>
        <v>0</v>
      </c>
      <c r="Q164" s="129"/>
    </row>
    <row r="165" spans="1:17" ht="22.5" x14ac:dyDescent="0.2">
      <c r="A165" s="115">
        <v>43</v>
      </c>
      <c r="B165" s="116" t="s">
        <v>66</v>
      </c>
      <c r="C165" s="105" t="s">
        <v>380</v>
      </c>
      <c r="D165" s="106" t="s">
        <v>75</v>
      </c>
      <c r="E165" s="107">
        <v>4.8</v>
      </c>
      <c r="F165" s="112"/>
      <c r="G165" s="113"/>
      <c r="H165" s="117">
        <f t="shared" si="14"/>
        <v>0</v>
      </c>
      <c r="I165" s="113"/>
      <c r="J165" s="113"/>
      <c r="K165" s="118">
        <f t="shared" si="15"/>
        <v>0</v>
      </c>
      <c r="L165" s="119">
        <f t="shared" si="16"/>
        <v>0</v>
      </c>
      <c r="M165" s="117">
        <f t="shared" si="17"/>
        <v>0</v>
      </c>
      <c r="N165" s="117">
        <f t="shared" si="18"/>
        <v>0</v>
      </c>
      <c r="O165" s="117">
        <f t="shared" si="19"/>
        <v>0</v>
      </c>
      <c r="P165" s="118">
        <f t="shared" si="20"/>
        <v>0</v>
      </c>
      <c r="Q165" s="129"/>
    </row>
    <row r="166" spans="1:17" ht="22.5" x14ac:dyDescent="0.2">
      <c r="A166" s="115">
        <v>44</v>
      </c>
      <c r="B166" s="116" t="s">
        <v>66</v>
      </c>
      <c r="C166" s="105" t="s">
        <v>381</v>
      </c>
      <c r="D166" s="106" t="s">
        <v>75</v>
      </c>
      <c r="E166" s="107">
        <v>2.4</v>
      </c>
      <c r="F166" s="112"/>
      <c r="G166" s="113"/>
      <c r="H166" s="117">
        <f t="shared" si="14"/>
        <v>0</v>
      </c>
      <c r="I166" s="113"/>
      <c r="J166" s="113"/>
      <c r="K166" s="118">
        <f t="shared" si="15"/>
        <v>0</v>
      </c>
      <c r="L166" s="119">
        <f t="shared" si="16"/>
        <v>0</v>
      </c>
      <c r="M166" s="117">
        <f t="shared" si="17"/>
        <v>0</v>
      </c>
      <c r="N166" s="117">
        <f t="shared" si="18"/>
        <v>0</v>
      </c>
      <c r="O166" s="117">
        <f t="shared" si="19"/>
        <v>0</v>
      </c>
      <c r="P166" s="118">
        <f t="shared" si="20"/>
        <v>0</v>
      </c>
      <c r="Q166" s="129"/>
    </row>
    <row r="167" spans="1:17" x14ac:dyDescent="0.2">
      <c r="A167" s="115" t="s">
        <v>69</v>
      </c>
      <c r="B167" s="116"/>
      <c r="C167" s="105" t="s">
        <v>143</v>
      </c>
      <c r="D167" s="106" t="s">
        <v>71</v>
      </c>
      <c r="E167" s="107">
        <v>14.399999999999999</v>
      </c>
      <c r="F167" s="112"/>
      <c r="G167" s="113"/>
      <c r="H167" s="117">
        <f t="shared" si="14"/>
        <v>0</v>
      </c>
      <c r="I167" s="113"/>
      <c r="J167" s="113"/>
      <c r="K167" s="118">
        <f t="shared" si="15"/>
        <v>0</v>
      </c>
      <c r="L167" s="119">
        <f t="shared" si="16"/>
        <v>0</v>
      </c>
      <c r="M167" s="117">
        <f t="shared" si="17"/>
        <v>0</v>
      </c>
      <c r="N167" s="117">
        <f t="shared" si="18"/>
        <v>0</v>
      </c>
      <c r="O167" s="117">
        <f t="shared" si="19"/>
        <v>0</v>
      </c>
      <c r="P167" s="118">
        <f t="shared" si="20"/>
        <v>0</v>
      </c>
      <c r="Q167" s="129"/>
    </row>
    <row r="168" spans="1:17" x14ac:dyDescent="0.2">
      <c r="A168" s="115" t="s">
        <v>69</v>
      </c>
      <c r="B168" s="116"/>
      <c r="C168" s="105" t="s">
        <v>247</v>
      </c>
      <c r="D168" s="106" t="s">
        <v>75</v>
      </c>
      <c r="E168" s="107">
        <v>2.64</v>
      </c>
      <c r="F168" s="112"/>
      <c r="G168" s="113"/>
      <c r="H168" s="117">
        <f t="shared" si="14"/>
        <v>0</v>
      </c>
      <c r="I168" s="113"/>
      <c r="J168" s="113"/>
      <c r="K168" s="118">
        <f t="shared" si="15"/>
        <v>0</v>
      </c>
      <c r="L168" s="119">
        <f t="shared" si="16"/>
        <v>0</v>
      </c>
      <c r="M168" s="117">
        <f t="shared" si="17"/>
        <v>0</v>
      </c>
      <c r="N168" s="117">
        <f t="shared" si="18"/>
        <v>0</v>
      </c>
      <c r="O168" s="117">
        <f t="shared" si="19"/>
        <v>0</v>
      </c>
      <c r="P168" s="118">
        <f t="shared" si="20"/>
        <v>0</v>
      </c>
      <c r="Q168" s="129"/>
    </row>
    <row r="169" spans="1:17" x14ac:dyDescent="0.2">
      <c r="A169" s="115">
        <v>45</v>
      </c>
      <c r="B169" s="116" t="s">
        <v>66</v>
      </c>
      <c r="C169" s="105" t="s">
        <v>382</v>
      </c>
      <c r="D169" s="106" t="s">
        <v>75</v>
      </c>
      <c r="E169" s="107">
        <v>18</v>
      </c>
      <c r="F169" s="112"/>
      <c r="G169" s="113"/>
      <c r="H169" s="117">
        <f t="shared" si="14"/>
        <v>0</v>
      </c>
      <c r="I169" s="113"/>
      <c r="J169" s="113"/>
      <c r="K169" s="118">
        <f t="shared" si="15"/>
        <v>0</v>
      </c>
      <c r="L169" s="119">
        <f t="shared" si="16"/>
        <v>0</v>
      </c>
      <c r="M169" s="117">
        <f t="shared" si="17"/>
        <v>0</v>
      </c>
      <c r="N169" s="117">
        <f t="shared" si="18"/>
        <v>0</v>
      </c>
      <c r="O169" s="117">
        <f t="shared" si="19"/>
        <v>0</v>
      </c>
      <c r="P169" s="118">
        <f t="shared" si="20"/>
        <v>0</v>
      </c>
      <c r="Q169" s="129"/>
    </row>
    <row r="170" spans="1:17" ht="22.5" x14ac:dyDescent="0.2">
      <c r="A170" s="115" t="s">
        <v>69</v>
      </c>
      <c r="B170" s="116"/>
      <c r="C170" s="105" t="s">
        <v>383</v>
      </c>
      <c r="D170" s="106" t="s">
        <v>75</v>
      </c>
      <c r="E170" s="107">
        <v>21.599999999999998</v>
      </c>
      <c r="F170" s="112"/>
      <c r="G170" s="113"/>
      <c r="H170" s="117">
        <f t="shared" si="14"/>
        <v>0</v>
      </c>
      <c r="I170" s="113"/>
      <c r="J170" s="113"/>
      <c r="K170" s="118">
        <f t="shared" si="15"/>
        <v>0</v>
      </c>
      <c r="L170" s="119">
        <f t="shared" si="16"/>
        <v>0</v>
      </c>
      <c r="M170" s="117">
        <f t="shared" si="17"/>
        <v>0</v>
      </c>
      <c r="N170" s="117">
        <f t="shared" si="18"/>
        <v>0</v>
      </c>
      <c r="O170" s="117">
        <f t="shared" si="19"/>
        <v>0</v>
      </c>
      <c r="P170" s="118">
        <f t="shared" si="20"/>
        <v>0</v>
      </c>
      <c r="Q170" s="129"/>
    </row>
    <row r="171" spans="1:17" ht="22.5" x14ac:dyDescent="0.2">
      <c r="A171" s="115" t="s">
        <v>69</v>
      </c>
      <c r="B171" s="116"/>
      <c r="C171" s="105" t="s">
        <v>384</v>
      </c>
      <c r="D171" s="106" t="s">
        <v>75</v>
      </c>
      <c r="E171" s="107">
        <v>21.599999999999998</v>
      </c>
      <c r="F171" s="112"/>
      <c r="G171" s="113"/>
      <c r="H171" s="117">
        <f t="shared" si="14"/>
        <v>0</v>
      </c>
      <c r="I171" s="113"/>
      <c r="J171" s="113"/>
      <c r="K171" s="118">
        <f t="shared" si="15"/>
        <v>0</v>
      </c>
      <c r="L171" s="119">
        <f t="shared" si="16"/>
        <v>0</v>
      </c>
      <c r="M171" s="117">
        <f t="shared" si="17"/>
        <v>0</v>
      </c>
      <c r="N171" s="117">
        <f t="shared" si="18"/>
        <v>0</v>
      </c>
      <c r="O171" s="117">
        <f t="shared" si="19"/>
        <v>0</v>
      </c>
      <c r="P171" s="118">
        <f t="shared" si="20"/>
        <v>0</v>
      </c>
      <c r="Q171" s="129"/>
    </row>
    <row r="172" spans="1:17" x14ac:dyDescent="0.2">
      <c r="A172" s="115" t="s">
        <v>69</v>
      </c>
      <c r="B172" s="116"/>
      <c r="C172" s="105" t="s">
        <v>332</v>
      </c>
      <c r="D172" s="106" t="s">
        <v>333</v>
      </c>
      <c r="E172" s="107">
        <v>1</v>
      </c>
      <c r="F172" s="112"/>
      <c r="G172" s="113"/>
      <c r="H172" s="117">
        <f t="shared" si="14"/>
        <v>0</v>
      </c>
      <c r="I172" s="113"/>
      <c r="J172" s="113"/>
      <c r="K172" s="118">
        <f t="shared" si="15"/>
        <v>0</v>
      </c>
      <c r="L172" s="119">
        <f t="shared" si="16"/>
        <v>0</v>
      </c>
      <c r="M172" s="117">
        <f t="shared" si="17"/>
        <v>0</v>
      </c>
      <c r="N172" s="117">
        <f t="shared" si="18"/>
        <v>0</v>
      </c>
      <c r="O172" s="117">
        <f t="shared" si="19"/>
        <v>0</v>
      </c>
      <c r="P172" s="118">
        <f t="shared" si="20"/>
        <v>0</v>
      </c>
      <c r="Q172" s="129"/>
    </row>
    <row r="173" spans="1:17" ht="22.5" x14ac:dyDescent="0.2">
      <c r="A173" s="115">
        <v>46</v>
      </c>
      <c r="B173" s="116" t="s">
        <v>66</v>
      </c>
      <c r="C173" s="105" t="s">
        <v>385</v>
      </c>
      <c r="D173" s="106" t="s">
        <v>68</v>
      </c>
      <c r="E173" s="107">
        <v>16.8</v>
      </c>
      <c r="F173" s="112"/>
      <c r="G173" s="113"/>
      <c r="H173" s="117">
        <f t="shared" si="14"/>
        <v>0</v>
      </c>
      <c r="I173" s="113"/>
      <c r="J173" s="113"/>
      <c r="K173" s="118">
        <f t="shared" si="15"/>
        <v>0</v>
      </c>
      <c r="L173" s="119">
        <f t="shared" si="16"/>
        <v>0</v>
      </c>
      <c r="M173" s="117">
        <f t="shared" si="17"/>
        <v>0</v>
      </c>
      <c r="N173" s="117">
        <f t="shared" si="18"/>
        <v>0</v>
      </c>
      <c r="O173" s="117">
        <f t="shared" si="19"/>
        <v>0</v>
      </c>
      <c r="P173" s="118">
        <f t="shared" si="20"/>
        <v>0</v>
      </c>
      <c r="Q173" s="129"/>
    </row>
    <row r="174" spans="1:17" ht="22.5" x14ac:dyDescent="0.2">
      <c r="A174" s="115" t="s">
        <v>69</v>
      </c>
      <c r="B174" s="116"/>
      <c r="C174" s="105" t="s">
        <v>386</v>
      </c>
      <c r="D174" s="106" t="s">
        <v>68</v>
      </c>
      <c r="E174" s="107">
        <v>16.8</v>
      </c>
      <c r="F174" s="112"/>
      <c r="G174" s="113"/>
      <c r="H174" s="117">
        <f t="shared" si="14"/>
        <v>0</v>
      </c>
      <c r="I174" s="113"/>
      <c r="J174" s="113"/>
      <c r="K174" s="118">
        <f t="shared" si="15"/>
        <v>0</v>
      </c>
      <c r="L174" s="119">
        <f t="shared" si="16"/>
        <v>0</v>
      </c>
      <c r="M174" s="117">
        <f t="shared" si="17"/>
        <v>0</v>
      </c>
      <c r="N174" s="117">
        <f t="shared" si="18"/>
        <v>0</v>
      </c>
      <c r="O174" s="117">
        <f t="shared" si="19"/>
        <v>0</v>
      </c>
      <c r="P174" s="118">
        <f t="shared" si="20"/>
        <v>0</v>
      </c>
      <c r="Q174" s="129"/>
    </row>
    <row r="175" spans="1:17" ht="22.5" x14ac:dyDescent="0.2">
      <c r="A175" s="115" t="s">
        <v>69</v>
      </c>
      <c r="B175" s="116"/>
      <c r="C175" s="105" t="s">
        <v>387</v>
      </c>
      <c r="D175" s="106" t="s">
        <v>68</v>
      </c>
      <c r="E175" s="107">
        <v>16.8</v>
      </c>
      <c r="F175" s="112"/>
      <c r="G175" s="113"/>
      <c r="H175" s="117">
        <f t="shared" si="14"/>
        <v>0</v>
      </c>
      <c r="I175" s="113"/>
      <c r="J175" s="113"/>
      <c r="K175" s="118">
        <f t="shared" si="15"/>
        <v>0</v>
      </c>
      <c r="L175" s="119">
        <f t="shared" si="16"/>
        <v>0</v>
      </c>
      <c r="M175" s="117">
        <f t="shared" si="17"/>
        <v>0</v>
      </c>
      <c r="N175" s="117">
        <f t="shared" si="18"/>
        <v>0</v>
      </c>
      <c r="O175" s="117">
        <f t="shared" si="19"/>
        <v>0</v>
      </c>
      <c r="P175" s="118">
        <f t="shared" si="20"/>
        <v>0</v>
      </c>
      <c r="Q175" s="129"/>
    </row>
    <row r="176" spans="1:17" x14ac:dyDescent="0.2">
      <c r="A176" s="115">
        <v>47</v>
      </c>
      <c r="B176" s="116" t="s">
        <v>66</v>
      </c>
      <c r="C176" s="105" t="s">
        <v>388</v>
      </c>
      <c r="D176" s="106" t="s">
        <v>68</v>
      </c>
      <c r="E176" s="107">
        <v>16.8</v>
      </c>
      <c r="F176" s="112"/>
      <c r="G176" s="113"/>
      <c r="H176" s="117">
        <f t="shared" si="14"/>
        <v>0</v>
      </c>
      <c r="I176" s="113"/>
      <c r="J176" s="113"/>
      <c r="K176" s="118">
        <f t="shared" si="15"/>
        <v>0</v>
      </c>
      <c r="L176" s="119">
        <f t="shared" si="16"/>
        <v>0</v>
      </c>
      <c r="M176" s="117">
        <f t="shared" si="17"/>
        <v>0</v>
      </c>
      <c r="N176" s="117">
        <f t="shared" si="18"/>
        <v>0</v>
      </c>
      <c r="O176" s="117">
        <f t="shared" si="19"/>
        <v>0</v>
      </c>
      <c r="P176" s="118">
        <f t="shared" si="20"/>
        <v>0</v>
      </c>
      <c r="Q176" s="129"/>
    </row>
    <row r="177" spans="1:17" ht="22.5" x14ac:dyDescent="0.2">
      <c r="A177" s="115" t="s">
        <v>69</v>
      </c>
      <c r="B177" s="116"/>
      <c r="C177" s="105" t="s">
        <v>389</v>
      </c>
      <c r="D177" s="106"/>
      <c r="E177" s="107"/>
      <c r="F177" s="112"/>
      <c r="G177" s="113"/>
      <c r="H177" s="117">
        <f t="shared" si="14"/>
        <v>0</v>
      </c>
      <c r="I177" s="113"/>
      <c r="J177" s="113"/>
      <c r="K177" s="118">
        <f t="shared" si="15"/>
        <v>0</v>
      </c>
      <c r="L177" s="119">
        <f t="shared" si="16"/>
        <v>0</v>
      </c>
      <c r="M177" s="117">
        <f t="shared" si="17"/>
        <v>0</v>
      </c>
      <c r="N177" s="117">
        <f t="shared" si="18"/>
        <v>0</v>
      </c>
      <c r="O177" s="117">
        <f t="shared" si="19"/>
        <v>0</v>
      </c>
      <c r="P177" s="118">
        <f t="shared" si="20"/>
        <v>0</v>
      </c>
      <c r="Q177" s="129"/>
    </row>
    <row r="178" spans="1:17" x14ac:dyDescent="0.2">
      <c r="A178" s="115">
        <v>48</v>
      </c>
      <c r="B178" s="116" t="s">
        <v>66</v>
      </c>
      <c r="C178" s="105" t="s">
        <v>390</v>
      </c>
      <c r="D178" s="106" t="s">
        <v>75</v>
      </c>
      <c r="E178" s="107">
        <v>1.2800000000000002</v>
      </c>
      <c r="F178" s="112"/>
      <c r="G178" s="113"/>
      <c r="H178" s="117">
        <f t="shared" si="14"/>
        <v>0</v>
      </c>
      <c r="I178" s="113"/>
      <c r="J178" s="113"/>
      <c r="K178" s="118">
        <f t="shared" si="15"/>
        <v>0</v>
      </c>
      <c r="L178" s="119">
        <f t="shared" si="16"/>
        <v>0</v>
      </c>
      <c r="M178" s="117">
        <f t="shared" si="17"/>
        <v>0</v>
      </c>
      <c r="N178" s="117">
        <f t="shared" si="18"/>
        <v>0</v>
      </c>
      <c r="O178" s="117">
        <f t="shared" si="19"/>
        <v>0</v>
      </c>
      <c r="P178" s="118">
        <f t="shared" si="20"/>
        <v>0</v>
      </c>
      <c r="Q178" s="129"/>
    </row>
    <row r="179" spans="1:17" ht="33.75" x14ac:dyDescent="0.2">
      <c r="A179" s="115">
        <v>49</v>
      </c>
      <c r="B179" s="116" t="s">
        <v>66</v>
      </c>
      <c r="C179" s="105" t="s">
        <v>391</v>
      </c>
      <c r="D179" s="106" t="s">
        <v>75</v>
      </c>
      <c r="E179" s="107">
        <v>11.4</v>
      </c>
      <c r="F179" s="112"/>
      <c r="G179" s="113"/>
      <c r="H179" s="117">
        <f t="shared" si="14"/>
        <v>0</v>
      </c>
      <c r="I179" s="113"/>
      <c r="J179" s="113"/>
      <c r="K179" s="118">
        <f t="shared" si="15"/>
        <v>0</v>
      </c>
      <c r="L179" s="119">
        <f t="shared" si="16"/>
        <v>0</v>
      </c>
      <c r="M179" s="117">
        <f t="shared" si="17"/>
        <v>0</v>
      </c>
      <c r="N179" s="117">
        <f t="shared" si="18"/>
        <v>0</v>
      </c>
      <c r="O179" s="117">
        <f t="shared" si="19"/>
        <v>0</v>
      </c>
      <c r="P179" s="118">
        <f t="shared" si="20"/>
        <v>0</v>
      </c>
      <c r="Q179" s="129"/>
    </row>
    <row r="180" spans="1:17" x14ac:dyDescent="0.2">
      <c r="A180" s="115" t="s">
        <v>69</v>
      </c>
      <c r="B180" s="116"/>
      <c r="C180" s="105" t="s">
        <v>369</v>
      </c>
      <c r="D180" s="106" t="s">
        <v>146</v>
      </c>
      <c r="E180" s="107">
        <v>0.22800000000000001</v>
      </c>
      <c r="F180" s="112"/>
      <c r="G180" s="113"/>
      <c r="H180" s="117">
        <f t="shared" si="14"/>
        <v>0</v>
      </c>
      <c r="I180" s="113"/>
      <c r="J180" s="113"/>
      <c r="K180" s="118">
        <f t="shared" si="15"/>
        <v>0</v>
      </c>
      <c r="L180" s="119">
        <f t="shared" si="16"/>
        <v>0</v>
      </c>
      <c r="M180" s="117">
        <f t="shared" si="17"/>
        <v>0</v>
      </c>
      <c r="N180" s="117">
        <f t="shared" si="18"/>
        <v>0</v>
      </c>
      <c r="O180" s="117">
        <f t="shared" si="19"/>
        <v>0</v>
      </c>
      <c r="P180" s="118">
        <f t="shared" si="20"/>
        <v>0</v>
      </c>
      <c r="Q180" s="129"/>
    </row>
    <row r="181" spans="1:17" ht="22.5" x14ac:dyDescent="0.2">
      <c r="A181" s="115">
        <v>50</v>
      </c>
      <c r="B181" s="116" t="s">
        <v>66</v>
      </c>
      <c r="C181" s="105" t="s">
        <v>392</v>
      </c>
      <c r="D181" s="106" t="s">
        <v>75</v>
      </c>
      <c r="E181" s="107">
        <v>9.5</v>
      </c>
      <c r="F181" s="112"/>
      <c r="G181" s="113"/>
      <c r="H181" s="117">
        <f t="shared" si="14"/>
        <v>0</v>
      </c>
      <c r="I181" s="113"/>
      <c r="J181" s="113"/>
      <c r="K181" s="118">
        <f t="shared" si="15"/>
        <v>0</v>
      </c>
      <c r="L181" s="119">
        <f t="shared" si="16"/>
        <v>0</v>
      </c>
      <c r="M181" s="117">
        <f t="shared" si="17"/>
        <v>0</v>
      </c>
      <c r="N181" s="117">
        <f t="shared" si="18"/>
        <v>0</v>
      </c>
      <c r="O181" s="117">
        <f t="shared" si="19"/>
        <v>0</v>
      </c>
      <c r="P181" s="118">
        <f t="shared" si="20"/>
        <v>0</v>
      </c>
      <c r="Q181" s="129"/>
    </row>
    <row r="182" spans="1:17" x14ac:dyDescent="0.2">
      <c r="A182" s="115">
        <v>51</v>
      </c>
      <c r="B182" s="116" t="s">
        <v>66</v>
      </c>
      <c r="C182" s="105" t="s">
        <v>371</v>
      </c>
      <c r="D182" s="106" t="s">
        <v>75</v>
      </c>
      <c r="E182" s="107">
        <v>9.5</v>
      </c>
      <c r="F182" s="112"/>
      <c r="G182" s="113"/>
      <c r="H182" s="117">
        <f t="shared" si="14"/>
        <v>0</v>
      </c>
      <c r="I182" s="113"/>
      <c r="J182" s="113"/>
      <c r="K182" s="118">
        <f t="shared" si="15"/>
        <v>0</v>
      </c>
      <c r="L182" s="119">
        <f t="shared" si="16"/>
        <v>0</v>
      </c>
      <c r="M182" s="117">
        <f t="shared" si="17"/>
        <v>0</v>
      </c>
      <c r="N182" s="117">
        <f t="shared" si="18"/>
        <v>0</v>
      </c>
      <c r="O182" s="117">
        <f t="shared" si="19"/>
        <v>0</v>
      </c>
      <c r="P182" s="118">
        <f t="shared" si="20"/>
        <v>0</v>
      </c>
      <c r="Q182" s="129"/>
    </row>
    <row r="183" spans="1:17" ht="22.5" x14ac:dyDescent="0.2">
      <c r="A183" s="115" t="s">
        <v>69</v>
      </c>
      <c r="B183" s="116"/>
      <c r="C183" s="105" t="s">
        <v>372</v>
      </c>
      <c r="D183" s="106" t="s">
        <v>75</v>
      </c>
      <c r="E183" s="107">
        <v>9.5</v>
      </c>
      <c r="F183" s="112"/>
      <c r="G183" s="113"/>
      <c r="H183" s="117">
        <f t="shared" si="14"/>
        <v>0</v>
      </c>
      <c r="I183" s="113"/>
      <c r="J183" s="113"/>
      <c r="K183" s="118">
        <f t="shared" si="15"/>
        <v>0</v>
      </c>
      <c r="L183" s="119">
        <f t="shared" si="16"/>
        <v>0</v>
      </c>
      <c r="M183" s="117">
        <f t="shared" si="17"/>
        <v>0</v>
      </c>
      <c r="N183" s="117">
        <f t="shared" si="18"/>
        <v>0</v>
      </c>
      <c r="O183" s="117">
        <f t="shared" si="19"/>
        <v>0</v>
      </c>
      <c r="P183" s="118">
        <f t="shared" si="20"/>
        <v>0</v>
      </c>
      <c r="Q183" s="129"/>
    </row>
    <row r="184" spans="1:17" x14ac:dyDescent="0.2">
      <c r="A184" s="115" t="s">
        <v>69</v>
      </c>
      <c r="B184" s="116"/>
      <c r="C184" s="105" t="s">
        <v>373</v>
      </c>
      <c r="D184" s="106" t="s">
        <v>75</v>
      </c>
      <c r="E184" s="107">
        <v>9.5</v>
      </c>
      <c r="F184" s="112"/>
      <c r="G184" s="113"/>
      <c r="H184" s="117">
        <f t="shared" si="14"/>
        <v>0</v>
      </c>
      <c r="I184" s="113"/>
      <c r="J184" s="113"/>
      <c r="K184" s="118">
        <f t="shared" si="15"/>
        <v>0</v>
      </c>
      <c r="L184" s="119">
        <f t="shared" si="16"/>
        <v>0</v>
      </c>
      <c r="M184" s="117">
        <f t="shared" si="17"/>
        <v>0</v>
      </c>
      <c r="N184" s="117">
        <f t="shared" si="18"/>
        <v>0</v>
      </c>
      <c r="O184" s="117">
        <f t="shared" si="19"/>
        <v>0</v>
      </c>
      <c r="P184" s="118">
        <f t="shared" si="20"/>
        <v>0</v>
      </c>
      <c r="Q184" s="129"/>
    </row>
    <row r="185" spans="1:17" x14ac:dyDescent="0.2">
      <c r="A185" s="115" t="s">
        <v>69</v>
      </c>
      <c r="B185" s="116"/>
      <c r="C185" s="105" t="s">
        <v>393</v>
      </c>
      <c r="D185" s="106" t="s">
        <v>75</v>
      </c>
      <c r="E185" s="107">
        <v>9.5</v>
      </c>
      <c r="F185" s="112"/>
      <c r="G185" s="113"/>
      <c r="H185" s="117">
        <f t="shared" si="14"/>
        <v>0</v>
      </c>
      <c r="I185" s="113"/>
      <c r="J185" s="113"/>
      <c r="K185" s="118">
        <f t="shared" si="15"/>
        <v>0</v>
      </c>
      <c r="L185" s="119">
        <f t="shared" si="16"/>
        <v>0</v>
      </c>
      <c r="M185" s="117">
        <f t="shared" si="17"/>
        <v>0</v>
      </c>
      <c r="N185" s="117">
        <f t="shared" si="18"/>
        <v>0</v>
      </c>
      <c r="O185" s="117">
        <f t="shared" si="19"/>
        <v>0</v>
      </c>
      <c r="P185" s="118">
        <f t="shared" si="20"/>
        <v>0</v>
      </c>
      <c r="Q185" s="129"/>
    </row>
    <row r="186" spans="1:17" x14ac:dyDescent="0.2">
      <c r="A186" s="115">
        <v>52</v>
      </c>
      <c r="B186" s="116" t="s">
        <v>66</v>
      </c>
      <c r="C186" s="105" t="s">
        <v>375</v>
      </c>
      <c r="D186" s="106" t="s">
        <v>75</v>
      </c>
      <c r="E186" s="107">
        <v>9.5</v>
      </c>
      <c r="F186" s="112"/>
      <c r="G186" s="113"/>
      <c r="H186" s="117">
        <f t="shared" si="14"/>
        <v>0</v>
      </c>
      <c r="I186" s="113"/>
      <c r="J186" s="113"/>
      <c r="K186" s="118">
        <f t="shared" si="15"/>
        <v>0</v>
      </c>
      <c r="L186" s="119">
        <f t="shared" si="16"/>
        <v>0</v>
      </c>
      <c r="M186" s="117">
        <f t="shared" si="17"/>
        <v>0</v>
      </c>
      <c r="N186" s="117">
        <f t="shared" si="18"/>
        <v>0</v>
      </c>
      <c r="O186" s="117">
        <f t="shared" si="19"/>
        <v>0</v>
      </c>
      <c r="P186" s="118">
        <f t="shared" si="20"/>
        <v>0</v>
      </c>
      <c r="Q186" s="129"/>
    </row>
    <row r="187" spans="1:17" x14ac:dyDescent="0.2">
      <c r="A187" s="115" t="s">
        <v>69</v>
      </c>
      <c r="B187" s="116"/>
      <c r="C187" s="105" t="s">
        <v>230</v>
      </c>
      <c r="D187" s="106" t="s">
        <v>87</v>
      </c>
      <c r="E187" s="107">
        <v>3.8</v>
      </c>
      <c r="F187" s="112"/>
      <c r="G187" s="113"/>
      <c r="H187" s="117">
        <f t="shared" si="14"/>
        <v>0</v>
      </c>
      <c r="I187" s="113"/>
      <c r="J187" s="113"/>
      <c r="K187" s="118">
        <f t="shared" si="15"/>
        <v>0</v>
      </c>
      <c r="L187" s="119">
        <f t="shared" si="16"/>
        <v>0</v>
      </c>
      <c r="M187" s="117">
        <f t="shared" si="17"/>
        <v>0</v>
      </c>
      <c r="N187" s="117">
        <f t="shared" si="18"/>
        <v>0</v>
      </c>
      <c r="O187" s="117">
        <f t="shared" si="19"/>
        <v>0</v>
      </c>
      <c r="P187" s="118">
        <f t="shared" si="20"/>
        <v>0</v>
      </c>
      <c r="Q187" s="129"/>
    </row>
    <row r="188" spans="1:17" x14ac:dyDescent="0.2">
      <c r="A188" s="115" t="s">
        <v>69</v>
      </c>
      <c r="B188" s="116"/>
      <c r="C188" s="105" t="s">
        <v>217</v>
      </c>
      <c r="D188" s="106" t="s">
        <v>87</v>
      </c>
      <c r="E188" s="107">
        <v>11.4</v>
      </c>
      <c r="F188" s="112"/>
      <c r="G188" s="113"/>
      <c r="H188" s="117">
        <f t="shared" si="14"/>
        <v>0</v>
      </c>
      <c r="I188" s="113"/>
      <c r="J188" s="113"/>
      <c r="K188" s="118">
        <f t="shared" si="15"/>
        <v>0</v>
      </c>
      <c r="L188" s="119">
        <f t="shared" si="16"/>
        <v>0</v>
      </c>
      <c r="M188" s="117">
        <f t="shared" si="17"/>
        <v>0</v>
      </c>
      <c r="N188" s="117">
        <f t="shared" si="18"/>
        <v>0</v>
      </c>
      <c r="O188" s="117">
        <f t="shared" si="19"/>
        <v>0</v>
      </c>
      <c r="P188" s="118">
        <f t="shared" si="20"/>
        <v>0</v>
      </c>
      <c r="Q188" s="129"/>
    </row>
    <row r="189" spans="1:17" ht="22.5" x14ac:dyDescent="0.2">
      <c r="A189" s="115">
        <v>53</v>
      </c>
      <c r="B189" s="116" t="s">
        <v>66</v>
      </c>
      <c r="C189" s="105" t="s">
        <v>376</v>
      </c>
      <c r="D189" s="106" t="s">
        <v>75</v>
      </c>
      <c r="E189" s="107">
        <v>11</v>
      </c>
      <c r="F189" s="112"/>
      <c r="G189" s="113"/>
      <c r="H189" s="117">
        <f t="shared" si="14"/>
        <v>0</v>
      </c>
      <c r="I189" s="113"/>
      <c r="J189" s="113"/>
      <c r="K189" s="118">
        <f t="shared" si="15"/>
        <v>0</v>
      </c>
      <c r="L189" s="119">
        <f t="shared" si="16"/>
        <v>0</v>
      </c>
      <c r="M189" s="117">
        <f t="shared" si="17"/>
        <v>0</v>
      </c>
      <c r="N189" s="117">
        <f t="shared" si="18"/>
        <v>0</v>
      </c>
      <c r="O189" s="117">
        <f t="shared" si="19"/>
        <v>0</v>
      </c>
      <c r="P189" s="118">
        <f t="shared" si="20"/>
        <v>0</v>
      </c>
      <c r="Q189" s="129"/>
    </row>
    <row r="190" spans="1:17" x14ac:dyDescent="0.2">
      <c r="A190" s="115" t="s">
        <v>69</v>
      </c>
      <c r="B190" s="116"/>
      <c r="C190" s="105" t="s">
        <v>218</v>
      </c>
      <c r="D190" s="106" t="s">
        <v>87</v>
      </c>
      <c r="E190" s="107">
        <v>4.4000000000000004</v>
      </c>
      <c r="F190" s="112"/>
      <c r="G190" s="113"/>
      <c r="H190" s="117">
        <f t="shared" si="14"/>
        <v>0</v>
      </c>
      <c r="I190" s="113"/>
      <c r="J190" s="113"/>
      <c r="K190" s="118">
        <f t="shared" si="15"/>
        <v>0</v>
      </c>
      <c r="L190" s="119">
        <f t="shared" si="16"/>
        <v>0</v>
      </c>
      <c r="M190" s="117">
        <f t="shared" si="17"/>
        <v>0</v>
      </c>
      <c r="N190" s="117">
        <f t="shared" si="18"/>
        <v>0</v>
      </c>
      <c r="O190" s="117">
        <f t="shared" si="19"/>
        <v>0</v>
      </c>
      <c r="P190" s="118">
        <f t="shared" si="20"/>
        <v>0</v>
      </c>
      <c r="Q190" s="129"/>
    </row>
    <row r="191" spans="1:17" ht="22.5" x14ac:dyDescent="0.2">
      <c r="A191" s="115" t="s">
        <v>69</v>
      </c>
      <c r="B191" s="116"/>
      <c r="C191" s="105" t="s">
        <v>394</v>
      </c>
      <c r="D191" s="106"/>
      <c r="E191" s="107"/>
      <c r="F191" s="112"/>
      <c r="G191" s="113"/>
      <c r="H191" s="117">
        <f t="shared" si="14"/>
        <v>0</v>
      </c>
      <c r="I191" s="113"/>
      <c r="J191" s="113"/>
      <c r="K191" s="118">
        <f t="shared" si="15"/>
        <v>0</v>
      </c>
      <c r="L191" s="119">
        <f t="shared" si="16"/>
        <v>0</v>
      </c>
      <c r="M191" s="117">
        <f t="shared" si="17"/>
        <v>0</v>
      </c>
      <c r="N191" s="117">
        <f t="shared" si="18"/>
        <v>0</v>
      </c>
      <c r="O191" s="117">
        <f t="shared" si="19"/>
        <v>0</v>
      </c>
      <c r="P191" s="118">
        <f t="shared" si="20"/>
        <v>0</v>
      </c>
      <c r="Q191" s="129"/>
    </row>
    <row r="192" spans="1:17" ht="22.5" x14ac:dyDescent="0.2">
      <c r="A192" s="115">
        <v>54</v>
      </c>
      <c r="B192" s="116" t="s">
        <v>66</v>
      </c>
      <c r="C192" s="105" t="s">
        <v>395</v>
      </c>
      <c r="D192" s="106" t="s">
        <v>71</v>
      </c>
      <c r="E192" s="107">
        <v>4</v>
      </c>
      <c r="F192" s="112"/>
      <c r="G192" s="113"/>
      <c r="H192" s="117">
        <f t="shared" ref="H192:H255" si="21">ROUND(F192*G192,2)</f>
        <v>0</v>
      </c>
      <c r="I192" s="113"/>
      <c r="J192" s="113"/>
      <c r="K192" s="118">
        <f t="shared" ref="K192:K255" si="22">SUM(H192:J192)</f>
        <v>0</v>
      </c>
      <c r="L192" s="119">
        <f t="shared" ref="L192:L255" si="23">ROUND(E192*F192,2)</f>
        <v>0</v>
      </c>
      <c r="M192" s="117">
        <f t="shared" ref="M192:M255" si="24">ROUND(H192*E192,2)</f>
        <v>0</v>
      </c>
      <c r="N192" s="117">
        <f t="shared" ref="N192:N255" si="25">ROUND(I192*E192,2)</f>
        <v>0</v>
      </c>
      <c r="O192" s="117">
        <f t="shared" ref="O192:O255" si="26">ROUND(J192*E192,2)</f>
        <v>0</v>
      </c>
      <c r="P192" s="118">
        <f t="shared" ref="P192:P255" si="27">SUM(M192:O192)</f>
        <v>0</v>
      </c>
      <c r="Q192" s="129"/>
    </row>
    <row r="193" spans="1:17" x14ac:dyDescent="0.2">
      <c r="A193" s="115" t="s">
        <v>69</v>
      </c>
      <c r="B193" s="116"/>
      <c r="C193" s="105" t="s">
        <v>396</v>
      </c>
      <c r="D193" s="106" t="s">
        <v>71</v>
      </c>
      <c r="E193" s="107">
        <v>16</v>
      </c>
      <c r="F193" s="112"/>
      <c r="G193" s="113"/>
      <c r="H193" s="117">
        <f t="shared" si="21"/>
        <v>0</v>
      </c>
      <c r="I193" s="113"/>
      <c r="J193" s="113"/>
      <c r="K193" s="118">
        <f t="shared" si="22"/>
        <v>0</v>
      </c>
      <c r="L193" s="119">
        <f t="shared" si="23"/>
        <v>0</v>
      </c>
      <c r="M193" s="117">
        <f t="shared" si="24"/>
        <v>0</v>
      </c>
      <c r="N193" s="117">
        <f t="shared" si="25"/>
        <v>0</v>
      </c>
      <c r="O193" s="117">
        <f t="shared" si="26"/>
        <v>0</v>
      </c>
      <c r="P193" s="118">
        <f t="shared" si="27"/>
        <v>0</v>
      </c>
      <c r="Q193" s="129"/>
    </row>
    <row r="194" spans="1:17" ht="22.5" x14ac:dyDescent="0.2">
      <c r="A194" s="115">
        <v>55</v>
      </c>
      <c r="B194" s="116" t="s">
        <v>66</v>
      </c>
      <c r="C194" s="105" t="s">
        <v>397</v>
      </c>
      <c r="D194" s="106" t="s">
        <v>146</v>
      </c>
      <c r="E194" s="107">
        <v>0.10800000000000001</v>
      </c>
      <c r="F194" s="112"/>
      <c r="G194" s="113"/>
      <c r="H194" s="117">
        <f t="shared" si="21"/>
        <v>0</v>
      </c>
      <c r="I194" s="113"/>
      <c r="J194" s="113"/>
      <c r="K194" s="118">
        <f t="shared" si="22"/>
        <v>0</v>
      </c>
      <c r="L194" s="119">
        <f t="shared" si="23"/>
        <v>0</v>
      </c>
      <c r="M194" s="117">
        <f t="shared" si="24"/>
        <v>0</v>
      </c>
      <c r="N194" s="117">
        <f t="shared" si="25"/>
        <v>0</v>
      </c>
      <c r="O194" s="117">
        <f t="shared" si="26"/>
        <v>0</v>
      </c>
      <c r="P194" s="118">
        <f t="shared" si="27"/>
        <v>0</v>
      </c>
      <c r="Q194" s="129"/>
    </row>
    <row r="195" spans="1:17" x14ac:dyDescent="0.2">
      <c r="A195" s="115" t="s">
        <v>69</v>
      </c>
      <c r="B195" s="116"/>
      <c r="C195" s="105" t="s">
        <v>281</v>
      </c>
      <c r="D195" s="106" t="s">
        <v>282</v>
      </c>
      <c r="E195" s="107">
        <v>0.12</v>
      </c>
      <c r="F195" s="112"/>
      <c r="G195" s="113"/>
      <c r="H195" s="117">
        <f t="shared" si="21"/>
        <v>0</v>
      </c>
      <c r="I195" s="113"/>
      <c r="J195" s="113"/>
      <c r="K195" s="118">
        <f t="shared" si="22"/>
        <v>0</v>
      </c>
      <c r="L195" s="119">
        <f t="shared" si="23"/>
        <v>0</v>
      </c>
      <c r="M195" s="117">
        <f t="shared" si="24"/>
        <v>0</v>
      </c>
      <c r="N195" s="117">
        <f t="shared" si="25"/>
        <v>0</v>
      </c>
      <c r="O195" s="117">
        <f t="shared" si="26"/>
        <v>0</v>
      </c>
      <c r="P195" s="118">
        <f t="shared" si="27"/>
        <v>0</v>
      </c>
      <c r="Q195" s="129"/>
    </row>
    <row r="196" spans="1:17" ht="22.5" x14ac:dyDescent="0.2">
      <c r="A196" s="115">
        <v>56</v>
      </c>
      <c r="B196" s="116" t="s">
        <v>66</v>
      </c>
      <c r="C196" s="105" t="s">
        <v>398</v>
      </c>
      <c r="D196" s="106" t="s">
        <v>75</v>
      </c>
      <c r="E196" s="107">
        <v>2.0999999999999996</v>
      </c>
      <c r="F196" s="112"/>
      <c r="G196" s="113"/>
      <c r="H196" s="117">
        <f t="shared" si="21"/>
        <v>0</v>
      </c>
      <c r="I196" s="113"/>
      <c r="J196" s="113"/>
      <c r="K196" s="118">
        <f t="shared" si="22"/>
        <v>0</v>
      </c>
      <c r="L196" s="119">
        <f t="shared" si="23"/>
        <v>0</v>
      </c>
      <c r="M196" s="117">
        <f t="shared" si="24"/>
        <v>0</v>
      </c>
      <c r="N196" s="117">
        <f t="shared" si="25"/>
        <v>0</v>
      </c>
      <c r="O196" s="117">
        <f t="shared" si="26"/>
        <v>0</v>
      </c>
      <c r="P196" s="118">
        <f t="shared" si="27"/>
        <v>0</v>
      </c>
      <c r="Q196" s="129"/>
    </row>
    <row r="197" spans="1:17" ht="22.5" x14ac:dyDescent="0.2">
      <c r="A197" s="115">
        <v>57</v>
      </c>
      <c r="B197" s="116" t="s">
        <v>66</v>
      </c>
      <c r="C197" s="105" t="s">
        <v>399</v>
      </c>
      <c r="D197" s="106" t="s">
        <v>75</v>
      </c>
      <c r="E197" s="107">
        <v>1.5</v>
      </c>
      <c r="F197" s="112"/>
      <c r="G197" s="113"/>
      <c r="H197" s="117">
        <f t="shared" si="21"/>
        <v>0</v>
      </c>
      <c r="I197" s="113"/>
      <c r="J197" s="113"/>
      <c r="K197" s="118">
        <f t="shared" si="22"/>
        <v>0</v>
      </c>
      <c r="L197" s="119">
        <f t="shared" si="23"/>
        <v>0</v>
      </c>
      <c r="M197" s="117">
        <f t="shared" si="24"/>
        <v>0</v>
      </c>
      <c r="N197" s="117">
        <f t="shared" si="25"/>
        <v>0</v>
      </c>
      <c r="O197" s="117">
        <f t="shared" si="26"/>
        <v>0</v>
      </c>
      <c r="P197" s="118">
        <f t="shared" si="27"/>
        <v>0</v>
      </c>
      <c r="Q197" s="129"/>
    </row>
    <row r="198" spans="1:17" ht="22.5" x14ac:dyDescent="0.2">
      <c r="A198" s="115">
        <v>58</v>
      </c>
      <c r="B198" s="116" t="s">
        <v>66</v>
      </c>
      <c r="C198" s="105" t="s">
        <v>400</v>
      </c>
      <c r="D198" s="106" t="s">
        <v>75</v>
      </c>
      <c r="E198" s="107">
        <v>1.5</v>
      </c>
      <c r="F198" s="112"/>
      <c r="G198" s="113"/>
      <c r="H198" s="117">
        <f t="shared" si="21"/>
        <v>0</v>
      </c>
      <c r="I198" s="113"/>
      <c r="J198" s="113"/>
      <c r="K198" s="118">
        <f t="shared" si="22"/>
        <v>0</v>
      </c>
      <c r="L198" s="119">
        <f t="shared" si="23"/>
        <v>0</v>
      </c>
      <c r="M198" s="117">
        <f t="shared" si="24"/>
        <v>0</v>
      </c>
      <c r="N198" s="117">
        <f t="shared" si="25"/>
        <v>0</v>
      </c>
      <c r="O198" s="117">
        <f t="shared" si="26"/>
        <v>0</v>
      </c>
      <c r="P198" s="118">
        <f t="shared" si="27"/>
        <v>0</v>
      </c>
      <c r="Q198" s="129"/>
    </row>
    <row r="199" spans="1:17" ht="22.5" x14ac:dyDescent="0.2">
      <c r="A199" s="115">
        <v>59</v>
      </c>
      <c r="B199" s="116" t="s">
        <v>66</v>
      </c>
      <c r="C199" s="105" t="s">
        <v>401</v>
      </c>
      <c r="D199" s="106" t="s">
        <v>75</v>
      </c>
      <c r="E199" s="107">
        <v>11.4</v>
      </c>
      <c r="F199" s="112"/>
      <c r="G199" s="113"/>
      <c r="H199" s="117">
        <f t="shared" si="21"/>
        <v>0</v>
      </c>
      <c r="I199" s="113"/>
      <c r="J199" s="113"/>
      <c r="K199" s="118">
        <f t="shared" si="22"/>
        <v>0</v>
      </c>
      <c r="L199" s="119">
        <f t="shared" si="23"/>
        <v>0</v>
      </c>
      <c r="M199" s="117">
        <f t="shared" si="24"/>
        <v>0</v>
      </c>
      <c r="N199" s="117">
        <f t="shared" si="25"/>
        <v>0</v>
      </c>
      <c r="O199" s="117">
        <f t="shared" si="26"/>
        <v>0</v>
      </c>
      <c r="P199" s="118">
        <f t="shared" si="27"/>
        <v>0</v>
      </c>
      <c r="Q199" s="129"/>
    </row>
    <row r="200" spans="1:17" ht="22.5" x14ac:dyDescent="0.2">
      <c r="A200" s="115" t="s">
        <v>69</v>
      </c>
      <c r="B200" s="116"/>
      <c r="C200" s="105" t="s">
        <v>402</v>
      </c>
      <c r="D200" s="106" t="s">
        <v>68</v>
      </c>
      <c r="E200" s="107">
        <v>11</v>
      </c>
      <c r="F200" s="112"/>
      <c r="G200" s="113"/>
      <c r="H200" s="117">
        <f t="shared" si="21"/>
        <v>0</v>
      </c>
      <c r="I200" s="113"/>
      <c r="J200" s="113"/>
      <c r="K200" s="118">
        <f t="shared" si="22"/>
        <v>0</v>
      </c>
      <c r="L200" s="119">
        <f t="shared" si="23"/>
        <v>0</v>
      </c>
      <c r="M200" s="117">
        <f t="shared" si="24"/>
        <v>0</v>
      </c>
      <c r="N200" s="117">
        <f t="shared" si="25"/>
        <v>0</v>
      </c>
      <c r="O200" s="117">
        <f t="shared" si="26"/>
        <v>0</v>
      </c>
      <c r="P200" s="118">
        <f t="shared" si="27"/>
        <v>0</v>
      </c>
      <c r="Q200" s="129"/>
    </row>
    <row r="201" spans="1:17" ht="22.5" x14ac:dyDescent="0.2">
      <c r="A201" s="115">
        <v>60</v>
      </c>
      <c r="B201" s="116" t="s">
        <v>66</v>
      </c>
      <c r="C201" s="105" t="s">
        <v>403</v>
      </c>
      <c r="D201" s="106" t="s">
        <v>75</v>
      </c>
      <c r="E201" s="107">
        <v>2.4</v>
      </c>
      <c r="F201" s="112"/>
      <c r="G201" s="113"/>
      <c r="H201" s="117">
        <f t="shared" si="21"/>
        <v>0</v>
      </c>
      <c r="I201" s="113"/>
      <c r="J201" s="113"/>
      <c r="K201" s="118">
        <f t="shared" si="22"/>
        <v>0</v>
      </c>
      <c r="L201" s="119">
        <f t="shared" si="23"/>
        <v>0</v>
      </c>
      <c r="M201" s="117">
        <f t="shared" si="24"/>
        <v>0</v>
      </c>
      <c r="N201" s="117">
        <f t="shared" si="25"/>
        <v>0</v>
      </c>
      <c r="O201" s="117">
        <f t="shared" si="26"/>
        <v>0</v>
      </c>
      <c r="P201" s="118">
        <f t="shared" si="27"/>
        <v>0</v>
      </c>
      <c r="Q201" s="129"/>
    </row>
    <row r="202" spans="1:17" ht="22.5" x14ac:dyDescent="0.2">
      <c r="A202" s="115">
        <v>61</v>
      </c>
      <c r="B202" s="116" t="s">
        <v>66</v>
      </c>
      <c r="C202" s="105" t="s">
        <v>404</v>
      </c>
      <c r="D202" s="106" t="s">
        <v>75</v>
      </c>
      <c r="E202" s="107">
        <v>2.4</v>
      </c>
      <c r="F202" s="112"/>
      <c r="G202" s="113"/>
      <c r="H202" s="117">
        <f t="shared" si="21"/>
        <v>0</v>
      </c>
      <c r="I202" s="113"/>
      <c r="J202" s="113"/>
      <c r="K202" s="118">
        <f t="shared" si="22"/>
        <v>0</v>
      </c>
      <c r="L202" s="119">
        <f t="shared" si="23"/>
        <v>0</v>
      </c>
      <c r="M202" s="117">
        <f t="shared" si="24"/>
        <v>0</v>
      </c>
      <c r="N202" s="117">
        <f t="shared" si="25"/>
        <v>0</v>
      </c>
      <c r="O202" s="117">
        <f t="shared" si="26"/>
        <v>0</v>
      </c>
      <c r="P202" s="118">
        <f t="shared" si="27"/>
        <v>0</v>
      </c>
      <c r="Q202" s="129"/>
    </row>
    <row r="203" spans="1:17" ht="22.5" x14ac:dyDescent="0.2">
      <c r="A203" s="115">
        <v>62</v>
      </c>
      <c r="B203" s="116" t="s">
        <v>66</v>
      </c>
      <c r="C203" s="105" t="s">
        <v>405</v>
      </c>
      <c r="D203" s="106" t="s">
        <v>75</v>
      </c>
      <c r="E203" s="107">
        <v>1.2</v>
      </c>
      <c r="F203" s="112"/>
      <c r="G203" s="113"/>
      <c r="H203" s="117">
        <f t="shared" si="21"/>
        <v>0</v>
      </c>
      <c r="I203" s="113"/>
      <c r="J203" s="113"/>
      <c r="K203" s="118">
        <f t="shared" si="22"/>
        <v>0</v>
      </c>
      <c r="L203" s="119">
        <f t="shared" si="23"/>
        <v>0</v>
      </c>
      <c r="M203" s="117">
        <f t="shared" si="24"/>
        <v>0</v>
      </c>
      <c r="N203" s="117">
        <f t="shared" si="25"/>
        <v>0</v>
      </c>
      <c r="O203" s="117">
        <f t="shared" si="26"/>
        <v>0</v>
      </c>
      <c r="P203" s="118">
        <f t="shared" si="27"/>
        <v>0</v>
      </c>
      <c r="Q203" s="129"/>
    </row>
    <row r="204" spans="1:17" ht="22.5" x14ac:dyDescent="0.2">
      <c r="A204" s="115">
        <v>63</v>
      </c>
      <c r="B204" s="116" t="s">
        <v>66</v>
      </c>
      <c r="C204" s="105" t="s">
        <v>406</v>
      </c>
      <c r="D204" s="106" t="s">
        <v>75</v>
      </c>
      <c r="E204" s="107">
        <v>1.0499999999999998</v>
      </c>
      <c r="F204" s="112"/>
      <c r="G204" s="113"/>
      <c r="H204" s="117">
        <f t="shared" si="21"/>
        <v>0</v>
      </c>
      <c r="I204" s="113"/>
      <c r="J204" s="113"/>
      <c r="K204" s="118">
        <f t="shared" si="22"/>
        <v>0</v>
      </c>
      <c r="L204" s="119">
        <f t="shared" si="23"/>
        <v>0</v>
      </c>
      <c r="M204" s="117">
        <f t="shared" si="24"/>
        <v>0</v>
      </c>
      <c r="N204" s="117">
        <f t="shared" si="25"/>
        <v>0</v>
      </c>
      <c r="O204" s="117">
        <f t="shared" si="26"/>
        <v>0</v>
      </c>
      <c r="P204" s="118">
        <f t="shared" si="27"/>
        <v>0</v>
      </c>
      <c r="Q204" s="129"/>
    </row>
    <row r="205" spans="1:17" x14ac:dyDescent="0.2">
      <c r="A205" s="115" t="s">
        <v>69</v>
      </c>
      <c r="B205" s="116"/>
      <c r="C205" s="105" t="s">
        <v>143</v>
      </c>
      <c r="D205" s="106" t="s">
        <v>71</v>
      </c>
      <c r="E205" s="107">
        <v>6.2999999999999989</v>
      </c>
      <c r="F205" s="112"/>
      <c r="G205" s="113"/>
      <c r="H205" s="117">
        <f t="shared" si="21"/>
        <v>0</v>
      </c>
      <c r="I205" s="113"/>
      <c r="J205" s="113"/>
      <c r="K205" s="118">
        <f t="shared" si="22"/>
        <v>0</v>
      </c>
      <c r="L205" s="119">
        <f t="shared" si="23"/>
        <v>0</v>
      </c>
      <c r="M205" s="117">
        <f t="shared" si="24"/>
        <v>0</v>
      </c>
      <c r="N205" s="117">
        <f t="shared" si="25"/>
        <v>0</v>
      </c>
      <c r="O205" s="117">
        <f t="shared" si="26"/>
        <v>0</v>
      </c>
      <c r="P205" s="118">
        <f t="shared" si="27"/>
        <v>0</v>
      </c>
      <c r="Q205" s="129"/>
    </row>
    <row r="206" spans="1:17" x14ac:dyDescent="0.2">
      <c r="A206" s="115" t="s">
        <v>69</v>
      </c>
      <c r="B206" s="116"/>
      <c r="C206" s="105" t="s">
        <v>247</v>
      </c>
      <c r="D206" s="106" t="s">
        <v>75</v>
      </c>
      <c r="E206" s="107">
        <v>1.1549999999999998</v>
      </c>
      <c r="F206" s="112"/>
      <c r="G206" s="113"/>
      <c r="H206" s="117">
        <f t="shared" si="21"/>
        <v>0</v>
      </c>
      <c r="I206" s="113"/>
      <c r="J206" s="113"/>
      <c r="K206" s="118">
        <f t="shared" si="22"/>
        <v>0</v>
      </c>
      <c r="L206" s="119">
        <f t="shared" si="23"/>
        <v>0</v>
      </c>
      <c r="M206" s="117">
        <f t="shared" si="24"/>
        <v>0</v>
      </c>
      <c r="N206" s="117">
        <f t="shared" si="25"/>
        <v>0</v>
      </c>
      <c r="O206" s="117">
        <f t="shared" si="26"/>
        <v>0</v>
      </c>
      <c r="P206" s="118">
        <f t="shared" si="27"/>
        <v>0</v>
      </c>
      <c r="Q206" s="129"/>
    </row>
    <row r="207" spans="1:17" ht="22.5" x14ac:dyDescent="0.2">
      <c r="A207" s="115">
        <v>64</v>
      </c>
      <c r="B207" s="116" t="s">
        <v>66</v>
      </c>
      <c r="C207" s="105" t="s">
        <v>381</v>
      </c>
      <c r="D207" s="106" t="s">
        <v>75</v>
      </c>
      <c r="E207" s="107">
        <v>0.75</v>
      </c>
      <c r="F207" s="112"/>
      <c r="G207" s="113"/>
      <c r="H207" s="117">
        <f t="shared" si="21"/>
        <v>0</v>
      </c>
      <c r="I207" s="113"/>
      <c r="J207" s="113"/>
      <c r="K207" s="118">
        <f t="shared" si="22"/>
        <v>0</v>
      </c>
      <c r="L207" s="119">
        <f t="shared" si="23"/>
        <v>0</v>
      </c>
      <c r="M207" s="117">
        <f t="shared" si="24"/>
        <v>0</v>
      </c>
      <c r="N207" s="117">
        <f t="shared" si="25"/>
        <v>0</v>
      </c>
      <c r="O207" s="117">
        <f t="shared" si="26"/>
        <v>0</v>
      </c>
      <c r="P207" s="118">
        <f t="shared" si="27"/>
        <v>0</v>
      </c>
      <c r="Q207" s="129"/>
    </row>
    <row r="208" spans="1:17" x14ac:dyDescent="0.2">
      <c r="A208" s="115" t="s">
        <v>69</v>
      </c>
      <c r="B208" s="116"/>
      <c r="C208" s="105" t="s">
        <v>143</v>
      </c>
      <c r="D208" s="106" t="s">
        <v>71</v>
      </c>
      <c r="E208" s="107">
        <v>4.5</v>
      </c>
      <c r="F208" s="112"/>
      <c r="G208" s="113"/>
      <c r="H208" s="117">
        <f t="shared" si="21"/>
        <v>0</v>
      </c>
      <c r="I208" s="113"/>
      <c r="J208" s="113"/>
      <c r="K208" s="118">
        <f t="shared" si="22"/>
        <v>0</v>
      </c>
      <c r="L208" s="119">
        <f t="shared" si="23"/>
        <v>0</v>
      </c>
      <c r="M208" s="117">
        <f t="shared" si="24"/>
        <v>0</v>
      </c>
      <c r="N208" s="117">
        <f t="shared" si="25"/>
        <v>0</v>
      </c>
      <c r="O208" s="117">
        <f t="shared" si="26"/>
        <v>0</v>
      </c>
      <c r="P208" s="118">
        <f t="shared" si="27"/>
        <v>0</v>
      </c>
      <c r="Q208" s="129"/>
    </row>
    <row r="209" spans="1:17" x14ac:dyDescent="0.2">
      <c r="A209" s="115" t="s">
        <v>69</v>
      </c>
      <c r="B209" s="116"/>
      <c r="C209" s="105" t="s">
        <v>247</v>
      </c>
      <c r="D209" s="106" t="s">
        <v>75</v>
      </c>
      <c r="E209" s="107">
        <v>0.82500000000000007</v>
      </c>
      <c r="F209" s="112"/>
      <c r="G209" s="113"/>
      <c r="H209" s="117">
        <f t="shared" si="21"/>
        <v>0</v>
      </c>
      <c r="I209" s="113"/>
      <c r="J209" s="113"/>
      <c r="K209" s="118">
        <f t="shared" si="22"/>
        <v>0</v>
      </c>
      <c r="L209" s="119">
        <f t="shared" si="23"/>
        <v>0</v>
      </c>
      <c r="M209" s="117">
        <f t="shared" si="24"/>
        <v>0</v>
      </c>
      <c r="N209" s="117">
        <f t="shared" si="25"/>
        <v>0</v>
      </c>
      <c r="O209" s="117">
        <f t="shared" si="26"/>
        <v>0</v>
      </c>
      <c r="P209" s="118">
        <f t="shared" si="27"/>
        <v>0</v>
      </c>
      <c r="Q209" s="129"/>
    </row>
    <row r="210" spans="1:17" x14ac:dyDescent="0.2">
      <c r="A210" s="115">
        <v>65</v>
      </c>
      <c r="B210" s="116" t="s">
        <v>66</v>
      </c>
      <c r="C210" s="105" t="s">
        <v>382</v>
      </c>
      <c r="D210" s="106" t="s">
        <v>75</v>
      </c>
      <c r="E210" s="107">
        <v>14.5</v>
      </c>
      <c r="F210" s="112"/>
      <c r="G210" s="113"/>
      <c r="H210" s="117">
        <f t="shared" si="21"/>
        <v>0</v>
      </c>
      <c r="I210" s="113"/>
      <c r="J210" s="113"/>
      <c r="K210" s="118">
        <f t="shared" si="22"/>
        <v>0</v>
      </c>
      <c r="L210" s="119">
        <f t="shared" si="23"/>
        <v>0</v>
      </c>
      <c r="M210" s="117">
        <f t="shared" si="24"/>
        <v>0</v>
      </c>
      <c r="N210" s="117">
        <f t="shared" si="25"/>
        <v>0</v>
      </c>
      <c r="O210" s="117">
        <f t="shared" si="26"/>
        <v>0</v>
      </c>
      <c r="P210" s="118">
        <f t="shared" si="27"/>
        <v>0</v>
      </c>
      <c r="Q210" s="129"/>
    </row>
    <row r="211" spans="1:17" ht="22.5" x14ac:dyDescent="0.2">
      <c r="A211" s="115" t="s">
        <v>69</v>
      </c>
      <c r="B211" s="116"/>
      <c r="C211" s="105" t="s">
        <v>407</v>
      </c>
      <c r="D211" s="106" t="s">
        <v>75</v>
      </c>
      <c r="E211" s="107">
        <v>17.399999999999999</v>
      </c>
      <c r="F211" s="112"/>
      <c r="G211" s="113"/>
      <c r="H211" s="117">
        <f t="shared" si="21"/>
        <v>0</v>
      </c>
      <c r="I211" s="113"/>
      <c r="J211" s="113"/>
      <c r="K211" s="118">
        <f t="shared" si="22"/>
        <v>0</v>
      </c>
      <c r="L211" s="119">
        <f t="shared" si="23"/>
        <v>0</v>
      </c>
      <c r="M211" s="117">
        <f t="shared" si="24"/>
        <v>0</v>
      </c>
      <c r="N211" s="117">
        <f t="shared" si="25"/>
        <v>0</v>
      </c>
      <c r="O211" s="117">
        <f t="shared" si="26"/>
        <v>0</v>
      </c>
      <c r="P211" s="118">
        <f t="shared" si="27"/>
        <v>0</v>
      </c>
      <c r="Q211" s="129"/>
    </row>
    <row r="212" spans="1:17" ht="22.5" x14ac:dyDescent="0.2">
      <c r="A212" s="115" t="s">
        <v>69</v>
      </c>
      <c r="B212" s="116"/>
      <c r="C212" s="105" t="s">
        <v>384</v>
      </c>
      <c r="D212" s="106" t="s">
        <v>75</v>
      </c>
      <c r="E212" s="107">
        <v>17.399999999999999</v>
      </c>
      <c r="F212" s="112"/>
      <c r="G212" s="113"/>
      <c r="H212" s="117">
        <f t="shared" si="21"/>
        <v>0</v>
      </c>
      <c r="I212" s="113"/>
      <c r="J212" s="113"/>
      <c r="K212" s="118">
        <f t="shared" si="22"/>
        <v>0</v>
      </c>
      <c r="L212" s="119">
        <f t="shared" si="23"/>
        <v>0</v>
      </c>
      <c r="M212" s="117">
        <f t="shared" si="24"/>
        <v>0</v>
      </c>
      <c r="N212" s="117">
        <f t="shared" si="25"/>
        <v>0</v>
      </c>
      <c r="O212" s="117">
        <f t="shared" si="26"/>
        <v>0</v>
      </c>
      <c r="P212" s="118">
        <f t="shared" si="27"/>
        <v>0</v>
      </c>
      <c r="Q212" s="129"/>
    </row>
    <row r="213" spans="1:17" x14ac:dyDescent="0.2">
      <c r="A213" s="115" t="s">
        <v>69</v>
      </c>
      <c r="B213" s="116"/>
      <c r="C213" s="105" t="s">
        <v>332</v>
      </c>
      <c r="D213" s="106" t="s">
        <v>333</v>
      </c>
      <c r="E213" s="107">
        <v>1</v>
      </c>
      <c r="F213" s="112"/>
      <c r="G213" s="113"/>
      <c r="H213" s="117">
        <f t="shared" si="21"/>
        <v>0</v>
      </c>
      <c r="I213" s="113"/>
      <c r="J213" s="113"/>
      <c r="K213" s="118">
        <f t="shared" si="22"/>
        <v>0</v>
      </c>
      <c r="L213" s="119">
        <f t="shared" si="23"/>
        <v>0</v>
      </c>
      <c r="M213" s="117">
        <f t="shared" si="24"/>
        <v>0</v>
      </c>
      <c r="N213" s="117">
        <f t="shared" si="25"/>
        <v>0</v>
      </c>
      <c r="O213" s="117">
        <f t="shared" si="26"/>
        <v>0</v>
      </c>
      <c r="P213" s="118">
        <f t="shared" si="27"/>
        <v>0</v>
      </c>
      <c r="Q213" s="129"/>
    </row>
    <row r="214" spans="1:17" ht="22.5" x14ac:dyDescent="0.2">
      <c r="A214" s="115" t="s">
        <v>69</v>
      </c>
      <c r="B214" s="116"/>
      <c r="C214" s="105" t="s">
        <v>408</v>
      </c>
      <c r="D214" s="106" t="s">
        <v>68</v>
      </c>
      <c r="E214" s="107">
        <v>11</v>
      </c>
      <c r="F214" s="112"/>
      <c r="G214" s="113"/>
      <c r="H214" s="117">
        <f t="shared" si="21"/>
        <v>0</v>
      </c>
      <c r="I214" s="113"/>
      <c r="J214" s="113"/>
      <c r="K214" s="118">
        <f t="shared" si="22"/>
        <v>0</v>
      </c>
      <c r="L214" s="119">
        <f t="shared" si="23"/>
        <v>0</v>
      </c>
      <c r="M214" s="117">
        <f t="shared" si="24"/>
        <v>0</v>
      </c>
      <c r="N214" s="117">
        <f t="shared" si="25"/>
        <v>0</v>
      </c>
      <c r="O214" s="117">
        <f t="shared" si="26"/>
        <v>0</v>
      </c>
      <c r="P214" s="118">
        <f t="shared" si="27"/>
        <v>0</v>
      </c>
      <c r="Q214" s="129"/>
    </row>
    <row r="215" spans="1:17" x14ac:dyDescent="0.2">
      <c r="A215" s="115">
        <v>66</v>
      </c>
      <c r="B215" s="116" t="s">
        <v>66</v>
      </c>
      <c r="C215" s="105" t="s">
        <v>409</v>
      </c>
      <c r="D215" s="106" t="s">
        <v>68</v>
      </c>
      <c r="E215" s="107">
        <v>11</v>
      </c>
      <c r="F215" s="112"/>
      <c r="G215" s="113"/>
      <c r="H215" s="117">
        <f t="shared" si="21"/>
        <v>0</v>
      </c>
      <c r="I215" s="113"/>
      <c r="J215" s="113"/>
      <c r="K215" s="118">
        <f t="shared" si="22"/>
        <v>0</v>
      </c>
      <c r="L215" s="119">
        <f t="shared" si="23"/>
        <v>0</v>
      </c>
      <c r="M215" s="117">
        <f t="shared" si="24"/>
        <v>0</v>
      </c>
      <c r="N215" s="117">
        <f t="shared" si="25"/>
        <v>0</v>
      </c>
      <c r="O215" s="117">
        <f t="shared" si="26"/>
        <v>0</v>
      </c>
      <c r="P215" s="118">
        <f t="shared" si="27"/>
        <v>0</v>
      </c>
      <c r="Q215" s="129"/>
    </row>
    <row r="216" spans="1:17" ht="22.5" x14ac:dyDescent="0.2">
      <c r="A216" s="115" t="s">
        <v>69</v>
      </c>
      <c r="B216" s="116"/>
      <c r="C216" s="105" t="s">
        <v>410</v>
      </c>
      <c r="D216" s="106"/>
      <c r="E216" s="107"/>
      <c r="F216" s="112"/>
      <c r="G216" s="113"/>
      <c r="H216" s="117">
        <f t="shared" si="21"/>
        <v>0</v>
      </c>
      <c r="I216" s="113"/>
      <c r="J216" s="113"/>
      <c r="K216" s="118">
        <f t="shared" si="22"/>
        <v>0</v>
      </c>
      <c r="L216" s="119">
        <f t="shared" si="23"/>
        <v>0</v>
      </c>
      <c r="M216" s="117">
        <f t="shared" si="24"/>
        <v>0</v>
      </c>
      <c r="N216" s="117">
        <f t="shared" si="25"/>
        <v>0</v>
      </c>
      <c r="O216" s="117">
        <f t="shared" si="26"/>
        <v>0</v>
      </c>
      <c r="P216" s="118">
        <f t="shared" si="27"/>
        <v>0</v>
      </c>
      <c r="Q216" s="129"/>
    </row>
    <row r="217" spans="1:17" ht="22.5" x14ac:dyDescent="0.2">
      <c r="A217" s="115">
        <v>67</v>
      </c>
      <c r="B217" s="116" t="s">
        <v>66</v>
      </c>
      <c r="C217" s="105" t="s">
        <v>411</v>
      </c>
      <c r="D217" s="106" t="s">
        <v>71</v>
      </c>
      <c r="E217" s="107">
        <v>35</v>
      </c>
      <c r="F217" s="112"/>
      <c r="G217" s="113"/>
      <c r="H217" s="117">
        <f t="shared" si="21"/>
        <v>0</v>
      </c>
      <c r="I217" s="113"/>
      <c r="J217" s="113"/>
      <c r="K217" s="118">
        <f t="shared" si="22"/>
        <v>0</v>
      </c>
      <c r="L217" s="119">
        <f t="shared" si="23"/>
        <v>0</v>
      </c>
      <c r="M217" s="117">
        <f t="shared" si="24"/>
        <v>0</v>
      </c>
      <c r="N217" s="117">
        <f t="shared" si="25"/>
        <v>0</v>
      </c>
      <c r="O217" s="117">
        <f t="shared" si="26"/>
        <v>0</v>
      </c>
      <c r="P217" s="118">
        <f t="shared" si="27"/>
        <v>0</v>
      </c>
      <c r="Q217" s="129"/>
    </row>
    <row r="218" spans="1:17" ht="22.5" x14ac:dyDescent="0.2">
      <c r="A218" s="115">
        <v>68</v>
      </c>
      <c r="B218" s="116" t="s">
        <v>66</v>
      </c>
      <c r="C218" s="105" t="s">
        <v>412</v>
      </c>
      <c r="D218" s="106" t="s">
        <v>75</v>
      </c>
      <c r="E218" s="107">
        <v>87</v>
      </c>
      <c r="F218" s="112"/>
      <c r="G218" s="113"/>
      <c r="H218" s="117">
        <f t="shared" si="21"/>
        <v>0</v>
      </c>
      <c r="I218" s="113"/>
      <c r="J218" s="113"/>
      <c r="K218" s="118">
        <f t="shared" si="22"/>
        <v>0</v>
      </c>
      <c r="L218" s="119">
        <f t="shared" si="23"/>
        <v>0</v>
      </c>
      <c r="M218" s="117">
        <f t="shared" si="24"/>
        <v>0</v>
      </c>
      <c r="N218" s="117">
        <f t="shared" si="25"/>
        <v>0</v>
      </c>
      <c r="O218" s="117">
        <f t="shared" si="26"/>
        <v>0</v>
      </c>
      <c r="P218" s="118">
        <f t="shared" si="27"/>
        <v>0</v>
      </c>
      <c r="Q218" s="129"/>
    </row>
    <row r="219" spans="1:17" ht="22.5" x14ac:dyDescent="0.2">
      <c r="A219" s="115">
        <v>69</v>
      </c>
      <c r="B219" s="116" t="s">
        <v>66</v>
      </c>
      <c r="C219" s="105" t="s">
        <v>413</v>
      </c>
      <c r="D219" s="106" t="s">
        <v>75</v>
      </c>
      <c r="E219" s="107">
        <v>25.5</v>
      </c>
      <c r="F219" s="112"/>
      <c r="G219" s="113"/>
      <c r="H219" s="117">
        <f t="shared" si="21"/>
        <v>0</v>
      </c>
      <c r="I219" s="113"/>
      <c r="J219" s="113"/>
      <c r="K219" s="118">
        <f t="shared" si="22"/>
        <v>0</v>
      </c>
      <c r="L219" s="119">
        <f t="shared" si="23"/>
        <v>0</v>
      </c>
      <c r="M219" s="117">
        <f t="shared" si="24"/>
        <v>0</v>
      </c>
      <c r="N219" s="117">
        <f t="shared" si="25"/>
        <v>0</v>
      </c>
      <c r="O219" s="117">
        <f t="shared" si="26"/>
        <v>0</v>
      </c>
      <c r="P219" s="118">
        <f t="shared" si="27"/>
        <v>0</v>
      </c>
      <c r="Q219" s="129"/>
    </row>
    <row r="220" spans="1:17" ht="45" x14ac:dyDescent="0.2">
      <c r="A220" s="115">
        <v>70</v>
      </c>
      <c r="B220" s="116" t="s">
        <v>66</v>
      </c>
      <c r="C220" s="105" t="s">
        <v>414</v>
      </c>
      <c r="D220" s="106" t="s">
        <v>68</v>
      </c>
      <c r="E220" s="107">
        <v>1143</v>
      </c>
      <c r="F220" s="112"/>
      <c r="G220" s="113"/>
      <c r="H220" s="117">
        <f t="shared" si="21"/>
        <v>0</v>
      </c>
      <c r="I220" s="113"/>
      <c r="J220" s="113"/>
      <c r="K220" s="118">
        <f t="shared" si="22"/>
        <v>0</v>
      </c>
      <c r="L220" s="119">
        <f t="shared" si="23"/>
        <v>0</v>
      </c>
      <c r="M220" s="117">
        <f t="shared" si="24"/>
        <v>0</v>
      </c>
      <c r="N220" s="117">
        <f t="shared" si="25"/>
        <v>0</v>
      </c>
      <c r="O220" s="117">
        <f t="shared" si="26"/>
        <v>0</v>
      </c>
      <c r="P220" s="118">
        <f t="shared" si="27"/>
        <v>0</v>
      </c>
      <c r="Q220" s="129"/>
    </row>
    <row r="221" spans="1:17" x14ac:dyDescent="0.2">
      <c r="A221" s="115">
        <v>71</v>
      </c>
      <c r="B221" s="116" t="s">
        <v>66</v>
      </c>
      <c r="C221" s="105" t="s">
        <v>415</v>
      </c>
      <c r="D221" s="106" t="s">
        <v>68</v>
      </c>
      <c r="E221" s="107">
        <v>1143</v>
      </c>
      <c r="F221" s="112"/>
      <c r="G221" s="113"/>
      <c r="H221" s="117">
        <f t="shared" si="21"/>
        <v>0</v>
      </c>
      <c r="I221" s="113"/>
      <c r="J221" s="113"/>
      <c r="K221" s="118">
        <f t="shared" si="22"/>
        <v>0</v>
      </c>
      <c r="L221" s="119">
        <f t="shared" si="23"/>
        <v>0</v>
      </c>
      <c r="M221" s="117">
        <f t="shared" si="24"/>
        <v>0</v>
      </c>
      <c r="N221" s="117">
        <f t="shared" si="25"/>
        <v>0</v>
      </c>
      <c r="O221" s="117">
        <f t="shared" si="26"/>
        <v>0</v>
      </c>
      <c r="P221" s="118">
        <f t="shared" si="27"/>
        <v>0</v>
      </c>
      <c r="Q221" s="129"/>
    </row>
    <row r="222" spans="1:17" ht="45" x14ac:dyDescent="0.2">
      <c r="A222" s="115">
        <v>72</v>
      </c>
      <c r="B222" s="116" t="s">
        <v>66</v>
      </c>
      <c r="C222" s="105" t="s">
        <v>416</v>
      </c>
      <c r="D222" s="106" t="s">
        <v>75</v>
      </c>
      <c r="E222" s="107">
        <v>1186</v>
      </c>
      <c r="F222" s="112"/>
      <c r="G222" s="113"/>
      <c r="H222" s="117">
        <f t="shared" si="21"/>
        <v>0</v>
      </c>
      <c r="I222" s="113"/>
      <c r="J222" s="113"/>
      <c r="K222" s="118">
        <f t="shared" si="22"/>
        <v>0</v>
      </c>
      <c r="L222" s="119">
        <f t="shared" si="23"/>
        <v>0</v>
      </c>
      <c r="M222" s="117">
        <f t="shared" si="24"/>
        <v>0</v>
      </c>
      <c r="N222" s="117">
        <f t="shared" si="25"/>
        <v>0</v>
      </c>
      <c r="O222" s="117">
        <f t="shared" si="26"/>
        <v>0</v>
      </c>
      <c r="P222" s="118">
        <f t="shared" si="27"/>
        <v>0</v>
      </c>
      <c r="Q222" s="129"/>
    </row>
    <row r="223" spans="1:17" ht="33.75" x14ac:dyDescent="0.2">
      <c r="A223" s="115">
        <v>73</v>
      </c>
      <c r="B223" s="116" t="s">
        <v>66</v>
      </c>
      <c r="C223" s="105" t="s">
        <v>417</v>
      </c>
      <c r="D223" s="106" t="s">
        <v>75</v>
      </c>
      <c r="E223" s="107">
        <v>1186</v>
      </c>
      <c r="F223" s="112"/>
      <c r="G223" s="113"/>
      <c r="H223" s="117">
        <f t="shared" si="21"/>
        <v>0</v>
      </c>
      <c r="I223" s="113"/>
      <c r="J223" s="113"/>
      <c r="K223" s="118">
        <f t="shared" si="22"/>
        <v>0</v>
      </c>
      <c r="L223" s="119">
        <f t="shared" si="23"/>
        <v>0</v>
      </c>
      <c r="M223" s="117">
        <f t="shared" si="24"/>
        <v>0</v>
      </c>
      <c r="N223" s="117">
        <f t="shared" si="25"/>
        <v>0</v>
      </c>
      <c r="O223" s="117">
        <f t="shared" si="26"/>
        <v>0</v>
      </c>
      <c r="P223" s="118">
        <f t="shared" si="27"/>
        <v>0</v>
      </c>
      <c r="Q223" s="129"/>
    </row>
    <row r="224" spans="1:17" ht="22.5" x14ac:dyDescent="0.2">
      <c r="A224" s="115">
        <v>74</v>
      </c>
      <c r="B224" s="116" t="s">
        <v>66</v>
      </c>
      <c r="C224" s="105" t="s">
        <v>418</v>
      </c>
      <c r="D224" s="106" t="s">
        <v>68</v>
      </c>
      <c r="E224" s="107">
        <v>180</v>
      </c>
      <c r="F224" s="112"/>
      <c r="G224" s="113"/>
      <c r="H224" s="117">
        <f t="shared" si="21"/>
        <v>0</v>
      </c>
      <c r="I224" s="113"/>
      <c r="J224" s="113"/>
      <c r="K224" s="118">
        <f t="shared" si="22"/>
        <v>0</v>
      </c>
      <c r="L224" s="119">
        <f t="shared" si="23"/>
        <v>0</v>
      </c>
      <c r="M224" s="117">
        <f t="shared" si="24"/>
        <v>0</v>
      </c>
      <c r="N224" s="117">
        <f t="shared" si="25"/>
        <v>0</v>
      </c>
      <c r="O224" s="117">
        <f t="shared" si="26"/>
        <v>0</v>
      </c>
      <c r="P224" s="118">
        <f t="shared" si="27"/>
        <v>0</v>
      </c>
      <c r="Q224" s="129"/>
    </row>
    <row r="225" spans="1:17" x14ac:dyDescent="0.2">
      <c r="A225" s="115">
        <v>75</v>
      </c>
      <c r="B225" s="116" t="s">
        <v>66</v>
      </c>
      <c r="C225" s="105" t="s">
        <v>419</v>
      </c>
      <c r="D225" s="106" t="s">
        <v>68</v>
      </c>
      <c r="E225" s="107">
        <v>180</v>
      </c>
      <c r="F225" s="112"/>
      <c r="G225" s="113"/>
      <c r="H225" s="117">
        <f t="shared" si="21"/>
        <v>0</v>
      </c>
      <c r="I225" s="113"/>
      <c r="J225" s="113"/>
      <c r="K225" s="118">
        <f t="shared" si="22"/>
        <v>0</v>
      </c>
      <c r="L225" s="119">
        <f t="shared" si="23"/>
        <v>0</v>
      </c>
      <c r="M225" s="117">
        <f t="shared" si="24"/>
        <v>0</v>
      </c>
      <c r="N225" s="117">
        <f t="shared" si="25"/>
        <v>0</v>
      </c>
      <c r="O225" s="117">
        <f t="shared" si="26"/>
        <v>0</v>
      </c>
      <c r="P225" s="118">
        <f t="shared" si="27"/>
        <v>0</v>
      </c>
      <c r="Q225" s="129"/>
    </row>
    <row r="226" spans="1:17" ht="22.5" x14ac:dyDescent="0.2">
      <c r="A226" s="115">
        <v>76</v>
      </c>
      <c r="B226" s="116" t="s">
        <v>66</v>
      </c>
      <c r="C226" s="105" t="s">
        <v>420</v>
      </c>
      <c r="D226" s="106" t="s">
        <v>71</v>
      </c>
      <c r="E226" s="107">
        <v>5</v>
      </c>
      <c r="F226" s="112"/>
      <c r="G226" s="113"/>
      <c r="H226" s="117">
        <f t="shared" si="21"/>
        <v>0</v>
      </c>
      <c r="I226" s="113"/>
      <c r="J226" s="113"/>
      <c r="K226" s="118">
        <f t="shared" si="22"/>
        <v>0</v>
      </c>
      <c r="L226" s="119">
        <f t="shared" si="23"/>
        <v>0</v>
      </c>
      <c r="M226" s="117">
        <f t="shared" si="24"/>
        <v>0</v>
      </c>
      <c r="N226" s="117">
        <f t="shared" si="25"/>
        <v>0</v>
      </c>
      <c r="O226" s="117">
        <f t="shared" si="26"/>
        <v>0</v>
      </c>
      <c r="P226" s="118">
        <f t="shared" si="27"/>
        <v>0</v>
      </c>
      <c r="Q226" s="129"/>
    </row>
    <row r="227" spans="1:17" ht="33.75" x14ac:dyDescent="0.2">
      <c r="A227" s="115">
        <v>77</v>
      </c>
      <c r="B227" s="116" t="s">
        <v>66</v>
      </c>
      <c r="C227" s="105" t="s">
        <v>421</v>
      </c>
      <c r="D227" s="106" t="s">
        <v>75</v>
      </c>
      <c r="E227" s="107">
        <v>371</v>
      </c>
      <c r="F227" s="112"/>
      <c r="G227" s="113"/>
      <c r="H227" s="117">
        <f t="shared" si="21"/>
        <v>0</v>
      </c>
      <c r="I227" s="113"/>
      <c r="J227" s="113"/>
      <c r="K227" s="118">
        <f t="shared" si="22"/>
        <v>0</v>
      </c>
      <c r="L227" s="119">
        <f t="shared" si="23"/>
        <v>0</v>
      </c>
      <c r="M227" s="117">
        <f t="shared" si="24"/>
        <v>0</v>
      </c>
      <c r="N227" s="117">
        <f t="shared" si="25"/>
        <v>0</v>
      </c>
      <c r="O227" s="117">
        <f t="shared" si="26"/>
        <v>0</v>
      </c>
      <c r="P227" s="118">
        <f t="shared" si="27"/>
        <v>0</v>
      </c>
      <c r="Q227" s="129"/>
    </row>
    <row r="228" spans="1:17" ht="22.5" x14ac:dyDescent="0.2">
      <c r="A228" s="115">
        <v>78</v>
      </c>
      <c r="B228" s="116" t="s">
        <v>66</v>
      </c>
      <c r="C228" s="105" t="s">
        <v>422</v>
      </c>
      <c r="D228" s="106" t="s">
        <v>75</v>
      </c>
      <c r="E228" s="107">
        <v>371</v>
      </c>
      <c r="F228" s="112"/>
      <c r="G228" s="113"/>
      <c r="H228" s="117">
        <f t="shared" si="21"/>
        <v>0</v>
      </c>
      <c r="I228" s="113"/>
      <c r="J228" s="113"/>
      <c r="K228" s="118">
        <f t="shared" si="22"/>
        <v>0</v>
      </c>
      <c r="L228" s="119">
        <f t="shared" si="23"/>
        <v>0</v>
      </c>
      <c r="M228" s="117">
        <f t="shared" si="24"/>
        <v>0</v>
      </c>
      <c r="N228" s="117">
        <f t="shared" si="25"/>
        <v>0</v>
      </c>
      <c r="O228" s="117">
        <f t="shared" si="26"/>
        <v>0</v>
      </c>
      <c r="P228" s="118">
        <f t="shared" si="27"/>
        <v>0</v>
      </c>
      <c r="Q228" s="129"/>
    </row>
    <row r="229" spans="1:17" ht="22.5" x14ac:dyDescent="0.2">
      <c r="A229" s="115">
        <v>79</v>
      </c>
      <c r="B229" s="116" t="s">
        <v>66</v>
      </c>
      <c r="C229" s="105" t="s">
        <v>423</v>
      </c>
      <c r="D229" s="106" t="s">
        <v>75</v>
      </c>
      <c r="E229" s="107">
        <v>1186</v>
      </c>
      <c r="F229" s="112"/>
      <c r="G229" s="113"/>
      <c r="H229" s="117">
        <f t="shared" si="21"/>
        <v>0</v>
      </c>
      <c r="I229" s="113"/>
      <c r="J229" s="113"/>
      <c r="K229" s="118">
        <f t="shared" si="22"/>
        <v>0</v>
      </c>
      <c r="L229" s="119">
        <f t="shared" si="23"/>
        <v>0</v>
      </c>
      <c r="M229" s="117">
        <f t="shared" si="24"/>
        <v>0</v>
      </c>
      <c r="N229" s="117">
        <f t="shared" si="25"/>
        <v>0</v>
      </c>
      <c r="O229" s="117">
        <f t="shared" si="26"/>
        <v>0</v>
      </c>
      <c r="P229" s="118">
        <f t="shared" si="27"/>
        <v>0</v>
      </c>
      <c r="Q229" s="129"/>
    </row>
    <row r="230" spans="1:17" ht="22.5" x14ac:dyDescent="0.2">
      <c r="A230" s="115">
        <v>80</v>
      </c>
      <c r="B230" s="116" t="s">
        <v>66</v>
      </c>
      <c r="C230" s="105" t="s">
        <v>424</v>
      </c>
      <c r="D230" s="106" t="s">
        <v>68</v>
      </c>
      <c r="E230" s="107">
        <v>75</v>
      </c>
      <c r="F230" s="112"/>
      <c r="G230" s="113"/>
      <c r="H230" s="117">
        <f t="shared" si="21"/>
        <v>0</v>
      </c>
      <c r="I230" s="113"/>
      <c r="J230" s="113"/>
      <c r="K230" s="118">
        <f t="shared" si="22"/>
        <v>0</v>
      </c>
      <c r="L230" s="119">
        <f t="shared" si="23"/>
        <v>0</v>
      </c>
      <c r="M230" s="117">
        <f t="shared" si="24"/>
        <v>0</v>
      </c>
      <c r="N230" s="117">
        <f t="shared" si="25"/>
        <v>0</v>
      </c>
      <c r="O230" s="117">
        <f t="shared" si="26"/>
        <v>0</v>
      </c>
      <c r="P230" s="118">
        <f t="shared" si="27"/>
        <v>0</v>
      </c>
      <c r="Q230" s="129"/>
    </row>
    <row r="231" spans="1:17" ht="22.5" x14ac:dyDescent="0.2">
      <c r="A231" s="115">
        <v>81</v>
      </c>
      <c r="B231" s="116" t="s">
        <v>66</v>
      </c>
      <c r="C231" s="105" t="s">
        <v>425</v>
      </c>
      <c r="D231" s="106" t="s">
        <v>146</v>
      </c>
      <c r="E231" s="107">
        <v>1</v>
      </c>
      <c r="F231" s="112"/>
      <c r="G231" s="113"/>
      <c r="H231" s="117">
        <f t="shared" si="21"/>
        <v>0</v>
      </c>
      <c r="I231" s="113"/>
      <c r="J231" s="113"/>
      <c r="K231" s="118">
        <f t="shared" si="22"/>
        <v>0</v>
      </c>
      <c r="L231" s="119">
        <f t="shared" si="23"/>
        <v>0</v>
      </c>
      <c r="M231" s="117">
        <f t="shared" si="24"/>
        <v>0</v>
      </c>
      <c r="N231" s="117">
        <f t="shared" si="25"/>
        <v>0</v>
      </c>
      <c r="O231" s="117">
        <f t="shared" si="26"/>
        <v>0</v>
      </c>
      <c r="P231" s="118">
        <f t="shared" si="27"/>
        <v>0</v>
      </c>
      <c r="Q231" s="129"/>
    </row>
    <row r="232" spans="1:17" ht="22.5" x14ac:dyDescent="0.2">
      <c r="A232" s="115">
        <v>82</v>
      </c>
      <c r="B232" s="116" t="s">
        <v>66</v>
      </c>
      <c r="C232" s="105" t="s">
        <v>426</v>
      </c>
      <c r="D232" s="106" t="s">
        <v>71</v>
      </c>
      <c r="E232" s="107">
        <v>15</v>
      </c>
      <c r="F232" s="112"/>
      <c r="G232" s="113"/>
      <c r="H232" s="117">
        <f t="shared" si="21"/>
        <v>0</v>
      </c>
      <c r="I232" s="113"/>
      <c r="J232" s="113"/>
      <c r="K232" s="118">
        <f t="shared" si="22"/>
        <v>0</v>
      </c>
      <c r="L232" s="119">
        <f t="shared" si="23"/>
        <v>0</v>
      </c>
      <c r="M232" s="117">
        <f t="shared" si="24"/>
        <v>0</v>
      </c>
      <c r="N232" s="117">
        <f t="shared" si="25"/>
        <v>0</v>
      </c>
      <c r="O232" s="117">
        <f t="shared" si="26"/>
        <v>0</v>
      </c>
      <c r="P232" s="118">
        <f t="shared" si="27"/>
        <v>0</v>
      </c>
      <c r="Q232" s="129"/>
    </row>
    <row r="233" spans="1:17" x14ac:dyDescent="0.2">
      <c r="A233" s="115">
        <v>83</v>
      </c>
      <c r="B233" s="116" t="s">
        <v>66</v>
      </c>
      <c r="C233" s="105" t="s">
        <v>427</v>
      </c>
      <c r="D233" s="106" t="s">
        <v>75</v>
      </c>
      <c r="E233" s="107">
        <v>151</v>
      </c>
      <c r="F233" s="112"/>
      <c r="G233" s="113"/>
      <c r="H233" s="117">
        <f t="shared" si="21"/>
        <v>0</v>
      </c>
      <c r="I233" s="113"/>
      <c r="J233" s="113"/>
      <c r="K233" s="118">
        <f t="shared" si="22"/>
        <v>0</v>
      </c>
      <c r="L233" s="119">
        <f t="shared" si="23"/>
        <v>0</v>
      </c>
      <c r="M233" s="117">
        <f t="shared" si="24"/>
        <v>0</v>
      </c>
      <c r="N233" s="117">
        <f t="shared" si="25"/>
        <v>0</v>
      </c>
      <c r="O233" s="117">
        <f t="shared" si="26"/>
        <v>0</v>
      </c>
      <c r="P233" s="118">
        <f t="shared" si="27"/>
        <v>0</v>
      </c>
      <c r="Q233" s="129"/>
    </row>
    <row r="234" spans="1:17" ht="22.5" x14ac:dyDescent="0.2">
      <c r="A234" s="115">
        <v>84</v>
      </c>
      <c r="B234" s="116" t="s">
        <v>66</v>
      </c>
      <c r="C234" s="105" t="s">
        <v>428</v>
      </c>
      <c r="D234" s="106" t="s">
        <v>75</v>
      </c>
      <c r="E234" s="107">
        <v>50</v>
      </c>
      <c r="F234" s="112"/>
      <c r="G234" s="113"/>
      <c r="H234" s="117">
        <f t="shared" si="21"/>
        <v>0</v>
      </c>
      <c r="I234" s="113"/>
      <c r="J234" s="113"/>
      <c r="K234" s="118">
        <f t="shared" si="22"/>
        <v>0</v>
      </c>
      <c r="L234" s="119">
        <f t="shared" si="23"/>
        <v>0</v>
      </c>
      <c r="M234" s="117">
        <f t="shared" si="24"/>
        <v>0</v>
      </c>
      <c r="N234" s="117">
        <f t="shared" si="25"/>
        <v>0</v>
      </c>
      <c r="O234" s="117">
        <f t="shared" si="26"/>
        <v>0</v>
      </c>
      <c r="P234" s="118">
        <f t="shared" si="27"/>
        <v>0</v>
      </c>
      <c r="Q234" s="129"/>
    </row>
    <row r="235" spans="1:17" ht="22.5" x14ac:dyDescent="0.2">
      <c r="A235" s="115">
        <v>85</v>
      </c>
      <c r="B235" s="116" t="s">
        <v>66</v>
      </c>
      <c r="C235" s="105" t="s">
        <v>429</v>
      </c>
      <c r="D235" s="106" t="s">
        <v>75</v>
      </c>
      <c r="E235" s="107">
        <v>1186</v>
      </c>
      <c r="F235" s="112"/>
      <c r="G235" s="113"/>
      <c r="H235" s="117">
        <f t="shared" si="21"/>
        <v>0</v>
      </c>
      <c r="I235" s="113"/>
      <c r="J235" s="113"/>
      <c r="K235" s="118">
        <f t="shared" si="22"/>
        <v>0</v>
      </c>
      <c r="L235" s="119">
        <f t="shared" si="23"/>
        <v>0</v>
      </c>
      <c r="M235" s="117">
        <f t="shared" si="24"/>
        <v>0</v>
      </c>
      <c r="N235" s="117">
        <f t="shared" si="25"/>
        <v>0</v>
      </c>
      <c r="O235" s="117">
        <f t="shared" si="26"/>
        <v>0</v>
      </c>
      <c r="P235" s="118">
        <f t="shared" si="27"/>
        <v>0</v>
      </c>
      <c r="Q235" s="129"/>
    </row>
    <row r="236" spans="1:17" ht="22.5" x14ac:dyDescent="0.2">
      <c r="A236" s="115" t="s">
        <v>69</v>
      </c>
      <c r="B236" s="116"/>
      <c r="C236" s="105" t="s">
        <v>430</v>
      </c>
      <c r="D236" s="106"/>
      <c r="E236" s="107"/>
      <c r="F236" s="112"/>
      <c r="G236" s="113"/>
      <c r="H236" s="117">
        <f t="shared" si="21"/>
        <v>0</v>
      </c>
      <c r="I236" s="113"/>
      <c r="J236" s="113"/>
      <c r="K236" s="118">
        <f t="shared" si="22"/>
        <v>0</v>
      </c>
      <c r="L236" s="119">
        <f t="shared" si="23"/>
        <v>0</v>
      </c>
      <c r="M236" s="117">
        <f t="shared" si="24"/>
        <v>0</v>
      </c>
      <c r="N236" s="117">
        <f t="shared" si="25"/>
        <v>0</v>
      </c>
      <c r="O236" s="117">
        <f t="shared" si="26"/>
        <v>0</v>
      </c>
      <c r="P236" s="118">
        <f t="shared" si="27"/>
        <v>0</v>
      </c>
      <c r="Q236" s="129"/>
    </row>
    <row r="237" spans="1:17" ht="22.5" x14ac:dyDescent="0.2">
      <c r="A237" s="115" t="s">
        <v>69</v>
      </c>
      <c r="B237" s="116"/>
      <c r="C237" s="105" t="s">
        <v>431</v>
      </c>
      <c r="D237" s="106" t="s">
        <v>75</v>
      </c>
      <c r="E237" s="107">
        <v>23</v>
      </c>
      <c r="F237" s="112"/>
      <c r="G237" s="113"/>
      <c r="H237" s="117">
        <f t="shared" si="21"/>
        <v>0</v>
      </c>
      <c r="I237" s="113"/>
      <c r="J237" s="113"/>
      <c r="K237" s="118">
        <f t="shared" si="22"/>
        <v>0</v>
      </c>
      <c r="L237" s="119">
        <f t="shared" si="23"/>
        <v>0</v>
      </c>
      <c r="M237" s="117">
        <f t="shared" si="24"/>
        <v>0</v>
      </c>
      <c r="N237" s="117">
        <f t="shared" si="25"/>
        <v>0</v>
      </c>
      <c r="O237" s="117">
        <f t="shared" si="26"/>
        <v>0</v>
      </c>
      <c r="P237" s="118">
        <f t="shared" si="27"/>
        <v>0</v>
      </c>
      <c r="Q237" s="129"/>
    </row>
    <row r="238" spans="1:17" ht="22.5" x14ac:dyDescent="0.2">
      <c r="A238" s="115">
        <v>86</v>
      </c>
      <c r="B238" s="116" t="s">
        <v>66</v>
      </c>
      <c r="C238" s="105" t="s">
        <v>431</v>
      </c>
      <c r="D238" s="106" t="s">
        <v>75</v>
      </c>
      <c r="E238" s="107">
        <v>23</v>
      </c>
      <c r="F238" s="112"/>
      <c r="G238" s="113"/>
      <c r="H238" s="117">
        <f t="shared" si="21"/>
        <v>0</v>
      </c>
      <c r="I238" s="113"/>
      <c r="J238" s="113"/>
      <c r="K238" s="118">
        <f t="shared" si="22"/>
        <v>0</v>
      </c>
      <c r="L238" s="119">
        <f t="shared" si="23"/>
        <v>0</v>
      </c>
      <c r="M238" s="117">
        <f t="shared" si="24"/>
        <v>0</v>
      </c>
      <c r="N238" s="117">
        <f t="shared" si="25"/>
        <v>0</v>
      </c>
      <c r="O238" s="117">
        <f t="shared" si="26"/>
        <v>0</v>
      </c>
      <c r="P238" s="118">
        <f t="shared" si="27"/>
        <v>0</v>
      </c>
      <c r="Q238" s="129"/>
    </row>
    <row r="239" spans="1:17" x14ac:dyDescent="0.2">
      <c r="A239" s="115" t="s">
        <v>69</v>
      </c>
      <c r="B239" s="116"/>
      <c r="C239" s="105" t="s">
        <v>369</v>
      </c>
      <c r="D239" s="106" t="s">
        <v>146</v>
      </c>
      <c r="E239" s="107">
        <v>0.92</v>
      </c>
      <c r="F239" s="112"/>
      <c r="G239" s="113"/>
      <c r="H239" s="117">
        <f t="shared" si="21"/>
        <v>0</v>
      </c>
      <c r="I239" s="113"/>
      <c r="J239" s="113"/>
      <c r="K239" s="118">
        <f t="shared" si="22"/>
        <v>0</v>
      </c>
      <c r="L239" s="119">
        <f t="shared" si="23"/>
        <v>0</v>
      </c>
      <c r="M239" s="117">
        <f t="shared" si="24"/>
        <v>0</v>
      </c>
      <c r="N239" s="117">
        <f t="shared" si="25"/>
        <v>0</v>
      </c>
      <c r="O239" s="117">
        <f t="shared" si="26"/>
        <v>0</v>
      </c>
      <c r="P239" s="118">
        <f t="shared" si="27"/>
        <v>0</v>
      </c>
      <c r="Q239" s="129"/>
    </row>
    <row r="240" spans="1:17" ht="22.5" x14ac:dyDescent="0.2">
      <c r="A240" s="115" t="s">
        <v>69</v>
      </c>
      <c r="B240" s="116"/>
      <c r="C240" s="105" t="s">
        <v>432</v>
      </c>
      <c r="D240" s="106" t="s">
        <v>87</v>
      </c>
      <c r="E240" s="107">
        <v>126.36</v>
      </c>
      <c r="F240" s="112"/>
      <c r="G240" s="113"/>
      <c r="H240" s="117">
        <f t="shared" si="21"/>
        <v>0</v>
      </c>
      <c r="I240" s="113"/>
      <c r="J240" s="113"/>
      <c r="K240" s="118">
        <f t="shared" si="22"/>
        <v>0</v>
      </c>
      <c r="L240" s="119">
        <f t="shared" si="23"/>
        <v>0</v>
      </c>
      <c r="M240" s="117">
        <f t="shared" si="24"/>
        <v>0</v>
      </c>
      <c r="N240" s="117">
        <f t="shared" si="25"/>
        <v>0</v>
      </c>
      <c r="O240" s="117">
        <f t="shared" si="26"/>
        <v>0</v>
      </c>
      <c r="P240" s="118">
        <f t="shared" si="27"/>
        <v>0</v>
      </c>
      <c r="Q240" s="129"/>
    </row>
    <row r="241" spans="1:17" ht="22.5" x14ac:dyDescent="0.2">
      <c r="A241" s="115" t="s">
        <v>69</v>
      </c>
      <c r="B241" s="116"/>
      <c r="C241" s="105" t="s">
        <v>433</v>
      </c>
      <c r="D241" s="106" t="s">
        <v>71</v>
      </c>
      <c r="E241" s="107">
        <v>270</v>
      </c>
      <c r="F241" s="112"/>
      <c r="G241" s="113"/>
      <c r="H241" s="117">
        <f t="shared" si="21"/>
        <v>0</v>
      </c>
      <c r="I241" s="113"/>
      <c r="J241" s="113"/>
      <c r="K241" s="118">
        <f t="shared" si="22"/>
        <v>0</v>
      </c>
      <c r="L241" s="119">
        <f t="shared" si="23"/>
        <v>0</v>
      </c>
      <c r="M241" s="117">
        <f t="shared" si="24"/>
        <v>0</v>
      </c>
      <c r="N241" s="117">
        <f t="shared" si="25"/>
        <v>0</v>
      </c>
      <c r="O241" s="117">
        <f t="shared" si="26"/>
        <v>0</v>
      </c>
      <c r="P241" s="118">
        <f t="shared" si="27"/>
        <v>0</v>
      </c>
      <c r="Q241" s="129"/>
    </row>
    <row r="242" spans="1:17" ht="22.5" x14ac:dyDescent="0.2">
      <c r="A242" s="115">
        <v>87</v>
      </c>
      <c r="B242" s="116" t="s">
        <v>66</v>
      </c>
      <c r="C242" s="105" t="s">
        <v>434</v>
      </c>
      <c r="D242" s="106" t="s">
        <v>75</v>
      </c>
      <c r="E242" s="107">
        <v>32.800000000000004</v>
      </c>
      <c r="F242" s="112"/>
      <c r="G242" s="113"/>
      <c r="H242" s="117">
        <f t="shared" si="21"/>
        <v>0</v>
      </c>
      <c r="I242" s="113"/>
      <c r="J242" s="113"/>
      <c r="K242" s="118">
        <f t="shared" si="22"/>
        <v>0</v>
      </c>
      <c r="L242" s="119">
        <f t="shared" si="23"/>
        <v>0</v>
      </c>
      <c r="M242" s="117">
        <f t="shared" si="24"/>
        <v>0</v>
      </c>
      <c r="N242" s="117">
        <f t="shared" si="25"/>
        <v>0</v>
      </c>
      <c r="O242" s="117">
        <f t="shared" si="26"/>
        <v>0</v>
      </c>
      <c r="P242" s="118">
        <f t="shared" si="27"/>
        <v>0</v>
      </c>
      <c r="Q242" s="129"/>
    </row>
    <row r="243" spans="1:17" x14ac:dyDescent="0.2">
      <c r="A243" s="115" t="s">
        <v>69</v>
      </c>
      <c r="B243" s="116"/>
      <c r="C243" s="105" t="s">
        <v>143</v>
      </c>
      <c r="D243" s="106" t="s">
        <v>71</v>
      </c>
      <c r="E243" s="107">
        <v>196.8</v>
      </c>
      <c r="F243" s="112"/>
      <c r="G243" s="113"/>
      <c r="H243" s="117">
        <f t="shared" si="21"/>
        <v>0</v>
      </c>
      <c r="I243" s="113"/>
      <c r="J243" s="113"/>
      <c r="K243" s="118">
        <f t="shared" si="22"/>
        <v>0</v>
      </c>
      <c r="L243" s="119">
        <f t="shared" si="23"/>
        <v>0</v>
      </c>
      <c r="M243" s="117">
        <f t="shared" si="24"/>
        <v>0</v>
      </c>
      <c r="N243" s="117">
        <f t="shared" si="25"/>
        <v>0</v>
      </c>
      <c r="O243" s="117">
        <f t="shared" si="26"/>
        <v>0</v>
      </c>
      <c r="P243" s="118">
        <f t="shared" si="27"/>
        <v>0</v>
      </c>
      <c r="Q243" s="129"/>
    </row>
    <row r="244" spans="1:17" x14ac:dyDescent="0.2">
      <c r="A244" s="115" t="s">
        <v>69</v>
      </c>
      <c r="B244" s="116"/>
      <c r="C244" s="105" t="s">
        <v>247</v>
      </c>
      <c r="D244" s="106" t="s">
        <v>75</v>
      </c>
      <c r="E244" s="107">
        <v>36.080000000000005</v>
      </c>
      <c r="F244" s="112"/>
      <c r="G244" s="113"/>
      <c r="H244" s="117">
        <f t="shared" si="21"/>
        <v>0</v>
      </c>
      <c r="I244" s="113"/>
      <c r="J244" s="113"/>
      <c r="K244" s="118">
        <f t="shared" si="22"/>
        <v>0</v>
      </c>
      <c r="L244" s="119">
        <f t="shared" si="23"/>
        <v>0</v>
      </c>
      <c r="M244" s="117">
        <f t="shared" si="24"/>
        <v>0</v>
      </c>
      <c r="N244" s="117">
        <f t="shared" si="25"/>
        <v>0</v>
      </c>
      <c r="O244" s="117">
        <f t="shared" si="26"/>
        <v>0</v>
      </c>
      <c r="P244" s="118">
        <f t="shared" si="27"/>
        <v>0</v>
      </c>
      <c r="Q244" s="129"/>
    </row>
    <row r="245" spans="1:17" x14ac:dyDescent="0.2">
      <c r="A245" s="115">
        <v>88</v>
      </c>
      <c r="B245" s="116" t="s">
        <v>66</v>
      </c>
      <c r="C245" s="105" t="s">
        <v>435</v>
      </c>
      <c r="D245" s="106" t="s">
        <v>75</v>
      </c>
      <c r="E245" s="107">
        <v>9</v>
      </c>
      <c r="F245" s="112"/>
      <c r="G245" s="113"/>
      <c r="H245" s="117">
        <f t="shared" si="21"/>
        <v>0</v>
      </c>
      <c r="I245" s="113"/>
      <c r="J245" s="113"/>
      <c r="K245" s="118">
        <f t="shared" si="22"/>
        <v>0</v>
      </c>
      <c r="L245" s="119">
        <f t="shared" si="23"/>
        <v>0</v>
      </c>
      <c r="M245" s="117">
        <f t="shared" si="24"/>
        <v>0</v>
      </c>
      <c r="N245" s="117">
        <f t="shared" si="25"/>
        <v>0</v>
      </c>
      <c r="O245" s="117">
        <f t="shared" si="26"/>
        <v>0</v>
      </c>
      <c r="P245" s="118">
        <f t="shared" si="27"/>
        <v>0</v>
      </c>
      <c r="Q245" s="129"/>
    </row>
    <row r="246" spans="1:17" x14ac:dyDescent="0.2">
      <c r="A246" s="115" t="s">
        <v>69</v>
      </c>
      <c r="B246" s="116"/>
      <c r="C246" s="105" t="s">
        <v>230</v>
      </c>
      <c r="D246" s="106" t="s">
        <v>87</v>
      </c>
      <c r="E246" s="107">
        <v>3.6</v>
      </c>
      <c r="F246" s="112"/>
      <c r="G246" s="113"/>
      <c r="H246" s="117">
        <f t="shared" si="21"/>
        <v>0</v>
      </c>
      <c r="I246" s="113"/>
      <c r="J246" s="113"/>
      <c r="K246" s="118">
        <f t="shared" si="22"/>
        <v>0</v>
      </c>
      <c r="L246" s="119">
        <f t="shared" si="23"/>
        <v>0</v>
      </c>
      <c r="M246" s="117">
        <f t="shared" si="24"/>
        <v>0</v>
      </c>
      <c r="N246" s="117">
        <f t="shared" si="25"/>
        <v>0</v>
      </c>
      <c r="O246" s="117">
        <f t="shared" si="26"/>
        <v>0</v>
      </c>
      <c r="P246" s="118">
        <f t="shared" si="27"/>
        <v>0</v>
      </c>
      <c r="Q246" s="129"/>
    </row>
    <row r="247" spans="1:17" ht="22.5" x14ac:dyDescent="0.2">
      <c r="A247" s="115">
        <v>89</v>
      </c>
      <c r="B247" s="116" t="s">
        <v>66</v>
      </c>
      <c r="C247" s="105" t="s">
        <v>436</v>
      </c>
      <c r="D247" s="106" t="s">
        <v>71</v>
      </c>
      <c r="E247" s="107">
        <v>4</v>
      </c>
      <c r="F247" s="112"/>
      <c r="G247" s="113"/>
      <c r="H247" s="117">
        <f t="shared" si="21"/>
        <v>0</v>
      </c>
      <c r="I247" s="113"/>
      <c r="J247" s="113"/>
      <c r="K247" s="118">
        <f t="shared" si="22"/>
        <v>0</v>
      </c>
      <c r="L247" s="119">
        <f t="shared" si="23"/>
        <v>0</v>
      </c>
      <c r="M247" s="117">
        <f t="shared" si="24"/>
        <v>0</v>
      </c>
      <c r="N247" s="117">
        <f t="shared" si="25"/>
        <v>0</v>
      </c>
      <c r="O247" s="117">
        <f t="shared" si="26"/>
        <v>0</v>
      </c>
      <c r="P247" s="118">
        <f t="shared" si="27"/>
        <v>0</v>
      </c>
      <c r="Q247" s="129"/>
    </row>
    <row r="248" spans="1:17" x14ac:dyDescent="0.2">
      <c r="A248" s="115">
        <v>90</v>
      </c>
      <c r="B248" s="116" t="s">
        <v>66</v>
      </c>
      <c r="C248" s="105" t="s">
        <v>437</v>
      </c>
      <c r="D248" s="106" t="s">
        <v>68</v>
      </c>
      <c r="E248" s="107">
        <v>13</v>
      </c>
      <c r="F248" s="112"/>
      <c r="G248" s="113"/>
      <c r="H248" s="117">
        <f t="shared" si="21"/>
        <v>0</v>
      </c>
      <c r="I248" s="113"/>
      <c r="J248" s="113"/>
      <c r="K248" s="118">
        <f t="shared" si="22"/>
        <v>0</v>
      </c>
      <c r="L248" s="119">
        <f t="shared" si="23"/>
        <v>0</v>
      </c>
      <c r="M248" s="117">
        <f t="shared" si="24"/>
        <v>0</v>
      </c>
      <c r="N248" s="117">
        <f t="shared" si="25"/>
        <v>0</v>
      </c>
      <c r="O248" s="117">
        <f t="shared" si="26"/>
        <v>0</v>
      </c>
      <c r="P248" s="118">
        <f t="shared" si="27"/>
        <v>0</v>
      </c>
      <c r="Q248" s="129"/>
    </row>
    <row r="249" spans="1:17" x14ac:dyDescent="0.2">
      <c r="A249" s="115">
        <v>91</v>
      </c>
      <c r="B249" s="116" t="s">
        <v>66</v>
      </c>
      <c r="C249" s="105" t="s">
        <v>438</v>
      </c>
      <c r="D249" s="106" t="s">
        <v>68</v>
      </c>
      <c r="E249" s="107">
        <v>168.5</v>
      </c>
      <c r="F249" s="112"/>
      <c r="G249" s="113"/>
      <c r="H249" s="117">
        <f t="shared" si="21"/>
        <v>0</v>
      </c>
      <c r="I249" s="113"/>
      <c r="J249" s="113"/>
      <c r="K249" s="118">
        <f t="shared" si="22"/>
        <v>0</v>
      </c>
      <c r="L249" s="119">
        <f t="shared" si="23"/>
        <v>0</v>
      </c>
      <c r="M249" s="117">
        <f t="shared" si="24"/>
        <v>0</v>
      </c>
      <c r="N249" s="117">
        <f t="shared" si="25"/>
        <v>0</v>
      </c>
      <c r="O249" s="117">
        <f t="shared" si="26"/>
        <v>0</v>
      </c>
      <c r="P249" s="118">
        <f t="shared" si="27"/>
        <v>0</v>
      </c>
      <c r="Q249" s="129"/>
    </row>
    <row r="250" spans="1:17" ht="22.5" x14ac:dyDescent="0.2">
      <c r="A250" s="115" t="s">
        <v>69</v>
      </c>
      <c r="B250" s="116"/>
      <c r="C250" s="105" t="s">
        <v>439</v>
      </c>
      <c r="D250" s="106"/>
      <c r="E250" s="107"/>
      <c r="F250" s="112"/>
      <c r="G250" s="113"/>
      <c r="H250" s="117">
        <f t="shared" si="21"/>
        <v>0</v>
      </c>
      <c r="I250" s="113"/>
      <c r="J250" s="113"/>
      <c r="K250" s="118">
        <f t="shared" si="22"/>
        <v>0</v>
      </c>
      <c r="L250" s="119">
        <f t="shared" si="23"/>
        <v>0</v>
      </c>
      <c r="M250" s="117">
        <f t="shared" si="24"/>
        <v>0</v>
      </c>
      <c r="N250" s="117">
        <f t="shared" si="25"/>
        <v>0</v>
      </c>
      <c r="O250" s="117">
        <f t="shared" si="26"/>
        <v>0</v>
      </c>
      <c r="P250" s="118">
        <f t="shared" si="27"/>
        <v>0</v>
      </c>
      <c r="Q250" s="129"/>
    </row>
    <row r="251" spans="1:17" ht="22.5" x14ac:dyDescent="0.2">
      <c r="A251" s="115">
        <v>92</v>
      </c>
      <c r="B251" s="116" t="s">
        <v>66</v>
      </c>
      <c r="C251" s="105" t="s">
        <v>440</v>
      </c>
      <c r="D251" s="106" t="s">
        <v>75</v>
      </c>
      <c r="E251" s="107">
        <v>802</v>
      </c>
      <c r="F251" s="112"/>
      <c r="G251" s="113"/>
      <c r="H251" s="117">
        <f t="shared" si="21"/>
        <v>0</v>
      </c>
      <c r="I251" s="113"/>
      <c r="J251" s="113"/>
      <c r="K251" s="118">
        <f t="shared" si="22"/>
        <v>0</v>
      </c>
      <c r="L251" s="119">
        <f t="shared" si="23"/>
        <v>0</v>
      </c>
      <c r="M251" s="117">
        <f t="shared" si="24"/>
        <v>0</v>
      </c>
      <c r="N251" s="117">
        <f t="shared" si="25"/>
        <v>0</v>
      </c>
      <c r="O251" s="117">
        <f t="shared" si="26"/>
        <v>0</v>
      </c>
      <c r="P251" s="118">
        <f t="shared" si="27"/>
        <v>0</v>
      </c>
      <c r="Q251" s="129"/>
    </row>
    <row r="252" spans="1:17" ht="22.5" x14ac:dyDescent="0.2">
      <c r="A252" s="115">
        <v>93</v>
      </c>
      <c r="B252" s="116" t="s">
        <v>66</v>
      </c>
      <c r="C252" s="105" t="s">
        <v>441</v>
      </c>
      <c r="D252" s="106" t="s">
        <v>75</v>
      </c>
      <c r="E252" s="107">
        <v>317</v>
      </c>
      <c r="F252" s="112"/>
      <c r="G252" s="113"/>
      <c r="H252" s="117">
        <f t="shared" si="21"/>
        <v>0</v>
      </c>
      <c r="I252" s="113"/>
      <c r="J252" s="113"/>
      <c r="K252" s="118">
        <f t="shared" si="22"/>
        <v>0</v>
      </c>
      <c r="L252" s="119">
        <f t="shared" si="23"/>
        <v>0</v>
      </c>
      <c r="M252" s="117">
        <f t="shared" si="24"/>
        <v>0</v>
      </c>
      <c r="N252" s="117">
        <f t="shared" si="25"/>
        <v>0</v>
      </c>
      <c r="O252" s="117">
        <f t="shared" si="26"/>
        <v>0</v>
      </c>
      <c r="P252" s="118">
        <f t="shared" si="27"/>
        <v>0</v>
      </c>
      <c r="Q252" s="129"/>
    </row>
    <row r="253" spans="1:17" x14ac:dyDescent="0.2">
      <c r="A253" s="115">
        <v>94</v>
      </c>
      <c r="B253" s="116" t="s">
        <v>66</v>
      </c>
      <c r="C253" s="105" t="s">
        <v>442</v>
      </c>
      <c r="D253" s="106" t="s">
        <v>75</v>
      </c>
      <c r="E253" s="107">
        <v>317</v>
      </c>
      <c r="F253" s="112"/>
      <c r="G253" s="113"/>
      <c r="H253" s="117">
        <f t="shared" si="21"/>
        <v>0</v>
      </c>
      <c r="I253" s="113"/>
      <c r="J253" s="113"/>
      <c r="K253" s="118">
        <f t="shared" si="22"/>
        <v>0</v>
      </c>
      <c r="L253" s="119">
        <f t="shared" si="23"/>
        <v>0</v>
      </c>
      <c r="M253" s="117">
        <f t="shared" si="24"/>
        <v>0</v>
      </c>
      <c r="N253" s="117">
        <f t="shared" si="25"/>
        <v>0</v>
      </c>
      <c r="O253" s="117">
        <f t="shared" si="26"/>
        <v>0</v>
      </c>
      <c r="P253" s="118">
        <f t="shared" si="27"/>
        <v>0</v>
      </c>
      <c r="Q253" s="129"/>
    </row>
    <row r="254" spans="1:17" ht="33.75" x14ac:dyDescent="0.2">
      <c r="A254" s="115">
        <v>95</v>
      </c>
      <c r="B254" s="116" t="s">
        <v>66</v>
      </c>
      <c r="C254" s="105" t="s">
        <v>443</v>
      </c>
      <c r="D254" s="106" t="s">
        <v>68</v>
      </c>
      <c r="E254" s="107">
        <v>86</v>
      </c>
      <c r="F254" s="112"/>
      <c r="G254" s="113"/>
      <c r="H254" s="117">
        <f t="shared" si="21"/>
        <v>0</v>
      </c>
      <c r="I254" s="113"/>
      <c r="J254" s="113"/>
      <c r="K254" s="118">
        <f t="shared" si="22"/>
        <v>0</v>
      </c>
      <c r="L254" s="119">
        <f t="shared" si="23"/>
        <v>0</v>
      </c>
      <c r="M254" s="117">
        <f t="shared" si="24"/>
        <v>0</v>
      </c>
      <c r="N254" s="117">
        <f t="shared" si="25"/>
        <v>0</v>
      </c>
      <c r="O254" s="117">
        <f t="shared" si="26"/>
        <v>0</v>
      </c>
      <c r="P254" s="118">
        <f t="shared" si="27"/>
        <v>0</v>
      </c>
      <c r="Q254" s="129"/>
    </row>
    <row r="255" spans="1:17" x14ac:dyDescent="0.2">
      <c r="A255" s="115">
        <v>96</v>
      </c>
      <c r="B255" s="116" t="s">
        <v>66</v>
      </c>
      <c r="C255" s="105" t="s">
        <v>444</v>
      </c>
      <c r="D255" s="106" t="s">
        <v>68</v>
      </c>
      <c r="E255" s="107">
        <v>86</v>
      </c>
      <c r="F255" s="112"/>
      <c r="G255" s="113"/>
      <c r="H255" s="117">
        <f t="shared" si="21"/>
        <v>0</v>
      </c>
      <c r="I255" s="113"/>
      <c r="J255" s="113"/>
      <c r="K255" s="118">
        <f t="shared" si="22"/>
        <v>0</v>
      </c>
      <c r="L255" s="119">
        <f t="shared" si="23"/>
        <v>0</v>
      </c>
      <c r="M255" s="117">
        <f t="shared" si="24"/>
        <v>0</v>
      </c>
      <c r="N255" s="117">
        <f t="shared" si="25"/>
        <v>0</v>
      </c>
      <c r="O255" s="117">
        <f t="shared" si="26"/>
        <v>0</v>
      </c>
      <c r="P255" s="118">
        <f t="shared" si="27"/>
        <v>0</v>
      </c>
      <c r="Q255" s="129"/>
    </row>
    <row r="256" spans="1:17" ht="22.5" x14ac:dyDescent="0.2">
      <c r="A256" s="115">
        <v>97</v>
      </c>
      <c r="B256" s="116" t="s">
        <v>66</v>
      </c>
      <c r="C256" s="105" t="s">
        <v>420</v>
      </c>
      <c r="D256" s="106" t="s">
        <v>71</v>
      </c>
      <c r="E256" s="107">
        <v>10</v>
      </c>
      <c r="F256" s="112"/>
      <c r="G256" s="113"/>
      <c r="H256" s="117">
        <f t="shared" ref="H256:H258" si="28">ROUND(F256*G256,2)</f>
        <v>0</v>
      </c>
      <c r="I256" s="113"/>
      <c r="J256" s="113"/>
      <c r="K256" s="118">
        <f t="shared" ref="K256:K258" si="29">SUM(H256:J256)</f>
        <v>0</v>
      </c>
      <c r="L256" s="119">
        <f t="shared" ref="L256:L258" si="30">ROUND(E256*F256,2)</f>
        <v>0</v>
      </c>
      <c r="M256" s="117">
        <f t="shared" ref="M256:M258" si="31">ROUND(H256*E256,2)</f>
        <v>0</v>
      </c>
      <c r="N256" s="117">
        <f t="shared" ref="N256:N258" si="32">ROUND(I256*E256,2)</f>
        <v>0</v>
      </c>
      <c r="O256" s="117">
        <f t="shared" ref="O256:O258" si="33">ROUND(J256*E256,2)</f>
        <v>0</v>
      </c>
      <c r="P256" s="118">
        <f t="shared" ref="P256:P258" si="34">SUM(M256:O256)</f>
        <v>0</v>
      </c>
      <c r="Q256" s="129"/>
    </row>
    <row r="257" spans="1:17" ht="22.5" x14ac:dyDescent="0.2">
      <c r="A257" s="135">
        <v>98</v>
      </c>
      <c r="B257" s="116" t="s">
        <v>66</v>
      </c>
      <c r="C257" s="105" t="s">
        <v>445</v>
      </c>
      <c r="D257" s="106" t="s">
        <v>75</v>
      </c>
      <c r="E257" s="106">
        <v>802</v>
      </c>
      <c r="F257" s="117"/>
      <c r="G257" s="117"/>
      <c r="H257" s="117">
        <f t="shared" si="28"/>
        <v>0</v>
      </c>
      <c r="I257" s="117"/>
      <c r="J257" s="117"/>
      <c r="K257" s="143">
        <f t="shared" si="29"/>
        <v>0</v>
      </c>
      <c r="L257" s="117">
        <f t="shared" si="30"/>
        <v>0</v>
      </c>
      <c r="M257" s="117">
        <f t="shared" si="31"/>
        <v>0</v>
      </c>
      <c r="N257" s="117">
        <f t="shared" si="32"/>
        <v>0</v>
      </c>
      <c r="O257" s="117">
        <f t="shared" si="33"/>
        <v>0</v>
      </c>
      <c r="P257" s="143">
        <f t="shared" si="34"/>
        <v>0</v>
      </c>
      <c r="Q257" s="129"/>
    </row>
    <row r="258" spans="1:17" ht="21" customHeight="1" x14ac:dyDescent="0.2">
      <c r="A258" s="135">
        <v>99</v>
      </c>
      <c r="B258" s="116" t="s">
        <v>66</v>
      </c>
      <c r="C258" s="105" t="s">
        <v>446</v>
      </c>
      <c r="D258" s="106" t="s">
        <v>75</v>
      </c>
      <c r="E258" s="106">
        <v>802</v>
      </c>
      <c r="F258" s="117"/>
      <c r="G258" s="117"/>
      <c r="H258" s="117">
        <f t="shared" si="28"/>
        <v>0</v>
      </c>
      <c r="I258" s="117"/>
      <c r="J258" s="117"/>
      <c r="K258" s="143">
        <f t="shared" si="29"/>
        <v>0</v>
      </c>
      <c r="L258" s="117">
        <f t="shared" si="30"/>
        <v>0</v>
      </c>
      <c r="M258" s="117">
        <f t="shared" si="31"/>
        <v>0</v>
      </c>
      <c r="N258" s="117">
        <f t="shared" si="32"/>
        <v>0</v>
      </c>
      <c r="O258" s="117">
        <f t="shared" si="33"/>
        <v>0</v>
      </c>
      <c r="P258" s="143">
        <f t="shared" si="34"/>
        <v>0</v>
      </c>
      <c r="Q258" s="129"/>
    </row>
    <row r="259" spans="1:17" ht="21" customHeight="1" x14ac:dyDescent="0.2">
      <c r="A259" s="135"/>
      <c r="B259" s="116"/>
      <c r="C259" s="136" t="s">
        <v>523</v>
      </c>
      <c r="D259" s="136"/>
      <c r="E259" s="136"/>
      <c r="F259" s="117"/>
      <c r="G259" s="117"/>
      <c r="H259" s="117"/>
      <c r="I259" s="117"/>
      <c r="J259" s="117"/>
      <c r="K259" s="143"/>
      <c r="L259" s="117"/>
      <c r="M259" s="117"/>
      <c r="N259" s="117"/>
      <c r="O259" s="117"/>
      <c r="P259" s="143"/>
      <c r="Q259" s="129"/>
    </row>
    <row r="260" spans="1:17" ht="21" customHeight="1" x14ac:dyDescent="0.2">
      <c r="A260" s="135">
        <v>100</v>
      </c>
      <c r="B260" s="116" t="s">
        <v>66</v>
      </c>
      <c r="C260" s="116" t="s">
        <v>524</v>
      </c>
      <c r="D260" s="137" t="s">
        <v>71</v>
      </c>
      <c r="E260" s="138">
        <v>77</v>
      </c>
      <c r="F260" s="117"/>
      <c r="G260" s="117"/>
      <c r="H260" s="117"/>
      <c r="I260" s="117"/>
      <c r="J260" s="117"/>
      <c r="K260" s="143"/>
      <c r="L260" s="117"/>
      <c r="M260" s="117"/>
      <c r="N260" s="117"/>
      <c r="O260" s="117"/>
      <c r="P260" s="143"/>
      <c r="Q260" s="129"/>
    </row>
    <row r="261" spans="1:17" ht="21" customHeight="1" x14ac:dyDescent="0.2">
      <c r="A261" s="135"/>
      <c r="B261" s="116" t="s">
        <v>66</v>
      </c>
      <c r="C261" s="116" t="s">
        <v>525</v>
      </c>
      <c r="D261" s="137" t="s">
        <v>87</v>
      </c>
      <c r="E261" s="139">
        <v>3646.7</v>
      </c>
      <c r="F261" s="117"/>
      <c r="G261" s="117"/>
      <c r="H261" s="117"/>
      <c r="I261" s="117"/>
      <c r="J261" s="117"/>
      <c r="K261" s="143"/>
      <c r="L261" s="117"/>
      <c r="M261" s="117"/>
      <c r="N261" s="117"/>
      <c r="O261" s="117"/>
      <c r="P261" s="143"/>
      <c r="Q261" s="129"/>
    </row>
    <row r="262" spans="1:17" ht="21" customHeight="1" x14ac:dyDescent="0.2">
      <c r="A262" s="135"/>
      <c r="B262" s="116" t="s">
        <v>66</v>
      </c>
      <c r="C262" s="116" t="s">
        <v>526</v>
      </c>
      <c r="D262" s="137" t="s">
        <v>87</v>
      </c>
      <c r="E262" s="139">
        <v>363.2</v>
      </c>
      <c r="F262" s="117"/>
      <c r="G262" s="117"/>
      <c r="H262" s="117"/>
      <c r="I262" s="117"/>
      <c r="J262" s="117"/>
      <c r="K262" s="143"/>
      <c r="L262" s="117"/>
      <c r="M262" s="117"/>
      <c r="N262" s="117"/>
      <c r="O262" s="117"/>
      <c r="P262" s="143"/>
      <c r="Q262" s="129"/>
    </row>
    <row r="263" spans="1:17" ht="21" customHeight="1" x14ac:dyDescent="0.2">
      <c r="A263" s="135">
        <v>101</v>
      </c>
      <c r="B263" s="116" t="s">
        <v>66</v>
      </c>
      <c r="C263" s="116" t="s">
        <v>527</v>
      </c>
      <c r="D263" s="137" t="s">
        <v>71</v>
      </c>
      <c r="E263" s="138">
        <v>15</v>
      </c>
      <c r="F263" s="117"/>
      <c r="G263" s="117"/>
      <c r="H263" s="117"/>
      <c r="I263" s="117"/>
      <c r="J263" s="117"/>
      <c r="K263" s="143"/>
      <c r="L263" s="117"/>
      <c r="M263" s="117"/>
      <c r="N263" s="117"/>
      <c r="O263" s="117"/>
      <c r="P263" s="143"/>
      <c r="Q263" s="129"/>
    </row>
    <row r="264" spans="1:17" ht="21" customHeight="1" x14ac:dyDescent="0.2">
      <c r="A264" s="135"/>
      <c r="B264" s="116" t="s">
        <v>66</v>
      </c>
      <c r="C264" s="116" t="s">
        <v>528</v>
      </c>
      <c r="D264" s="137" t="s">
        <v>87</v>
      </c>
      <c r="E264" s="139">
        <v>355.2</v>
      </c>
      <c r="F264" s="117"/>
      <c r="G264" s="117"/>
      <c r="H264" s="117"/>
      <c r="I264" s="117"/>
      <c r="J264" s="117"/>
      <c r="K264" s="143"/>
      <c r="L264" s="117"/>
      <c r="M264" s="117"/>
      <c r="N264" s="117"/>
      <c r="O264" s="117"/>
      <c r="P264" s="143"/>
      <c r="Q264" s="129"/>
    </row>
    <row r="265" spans="1:17" ht="21" customHeight="1" x14ac:dyDescent="0.2">
      <c r="A265" s="135"/>
      <c r="B265" s="116" t="s">
        <v>66</v>
      </c>
      <c r="C265" s="116" t="s">
        <v>529</v>
      </c>
      <c r="D265" s="137" t="s">
        <v>87</v>
      </c>
      <c r="E265" s="139">
        <v>37.5</v>
      </c>
      <c r="F265" s="117"/>
      <c r="G265" s="117"/>
      <c r="H265" s="117"/>
      <c r="I265" s="117"/>
      <c r="J265" s="117"/>
      <c r="K265" s="143"/>
      <c r="L265" s="117"/>
      <c r="M265" s="117"/>
      <c r="N265" s="117"/>
      <c r="O265" s="117"/>
      <c r="P265" s="143"/>
      <c r="Q265" s="129"/>
    </row>
    <row r="266" spans="1:17" ht="21" customHeight="1" x14ac:dyDescent="0.2">
      <c r="A266" s="135">
        <v>102</v>
      </c>
      <c r="B266" s="116" t="s">
        <v>66</v>
      </c>
      <c r="C266" s="116" t="s">
        <v>530</v>
      </c>
      <c r="D266" s="137"/>
      <c r="E266" s="138"/>
      <c r="F266" s="117"/>
      <c r="G266" s="117"/>
      <c r="H266" s="117"/>
      <c r="I266" s="117"/>
      <c r="J266" s="117"/>
      <c r="K266" s="143"/>
      <c r="L266" s="117"/>
      <c r="M266" s="117"/>
      <c r="N266" s="117"/>
      <c r="O266" s="117"/>
      <c r="P266" s="143"/>
      <c r="Q266" s="129"/>
    </row>
    <row r="267" spans="1:17" ht="21" customHeight="1" x14ac:dyDescent="0.2">
      <c r="A267" s="135"/>
      <c r="B267" s="116" t="s">
        <v>66</v>
      </c>
      <c r="C267" s="116" t="s">
        <v>531</v>
      </c>
      <c r="D267" s="137" t="s">
        <v>71</v>
      </c>
      <c r="E267" s="138">
        <v>4332</v>
      </c>
      <c r="F267" s="117"/>
      <c r="G267" s="117"/>
      <c r="H267" s="117"/>
      <c r="I267" s="117"/>
      <c r="J267" s="117"/>
      <c r="K267" s="143"/>
      <c r="L267" s="117"/>
      <c r="M267" s="117"/>
      <c r="N267" s="117"/>
      <c r="O267" s="117"/>
      <c r="P267" s="143"/>
      <c r="Q267" s="129"/>
    </row>
    <row r="268" spans="1:17" ht="21" customHeight="1" x14ac:dyDescent="0.2">
      <c r="A268" s="135"/>
      <c r="B268" s="116" t="s">
        <v>66</v>
      </c>
      <c r="C268" s="116" t="s">
        <v>532</v>
      </c>
      <c r="D268" s="137" t="s">
        <v>71</v>
      </c>
      <c r="E268" s="138">
        <f>2164/0.27+2003</f>
        <v>10017.814814814814</v>
      </c>
      <c r="F268" s="117"/>
      <c r="G268" s="117"/>
      <c r="H268" s="117"/>
      <c r="I268" s="117"/>
      <c r="J268" s="117"/>
      <c r="K268" s="143"/>
      <c r="L268" s="117"/>
      <c r="M268" s="117"/>
      <c r="N268" s="117"/>
      <c r="O268" s="117"/>
      <c r="P268" s="143"/>
      <c r="Q268" s="129"/>
    </row>
    <row r="269" spans="1:17" ht="21" customHeight="1" x14ac:dyDescent="0.2">
      <c r="A269" s="135"/>
      <c r="B269" s="116" t="s">
        <v>66</v>
      </c>
      <c r="C269" s="116" t="s">
        <v>533</v>
      </c>
      <c r="D269" s="137" t="s">
        <v>71</v>
      </c>
      <c r="E269" s="138">
        <v>4332</v>
      </c>
      <c r="F269" s="117"/>
      <c r="G269" s="117"/>
      <c r="H269" s="117"/>
      <c r="I269" s="117"/>
      <c r="J269" s="117"/>
      <c r="K269" s="143"/>
      <c r="L269" s="117"/>
      <c r="M269" s="117"/>
      <c r="N269" s="117"/>
      <c r="O269" s="117"/>
      <c r="P269" s="143"/>
      <c r="Q269" s="129"/>
    </row>
    <row r="270" spans="1:17" ht="21" customHeight="1" x14ac:dyDescent="0.2">
      <c r="A270" s="135"/>
      <c r="B270" s="116" t="s">
        <v>66</v>
      </c>
      <c r="C270" s="116" t="s">
        <v>534</v>
      </c>
      <c r="D270" s="137" t="s">
        <v>68</v>
      </c>
      <c r="E270" s="138">
        <f>6.4*77+3.2*15</f>
        <v>540.79999999999995</v>
      </c>
      <c r="F270" s="117"/>
      <c r="G270" s="117"/>
      <c r="H270" s="117"/>
      <c r="I270" s="117"/>
      <c r="J270" s="117"/>
      <c r="K270" s="143"/>
      <c r="L270" s="117"/>
      <c r="M270" s="117"/>
      <c r="N270" s="117"/>
      <c r="O270" s="117"/>
      <c r="P270" s="143"/>
      <c r="Q270" s="129"/>
    </row>
    <row r="271" spans="1:17" ht="21" customHeight="1" x14ac:dyDescent="0.2">
      <c r="A271" s="135"/>
      <c r="B271" s="116" t="s">
        <v>66</v>
      </c>
      <c r="C271" s="116" t="s">
        <v>535</v>
      </c>
      <c r="D271" s="137" t="s">
        <v>71</v>
      </c>
      <c r="E271" s="138">
        <f>E270/0.4</f>
        <v>1351.9999999999998</v>
      </c>
      <c r="F271" s="117"/>
      <c r="G271" s="117"/>
      <c r="H271" s="117"/>
      <c r="I271" s="117"/>
      <c r="J271" s="117"/>
      <c r="K271" s="143"/>
      <c r="L271" s="117"/>
      <c r="M271" s="117"/>
      <c r="N271" s="117"/>
      <c r="O271" s="117"/>
      <c r="P271" s="143"/>
      <c r="Q271" s="129"/>
    </row>
    <row r="272" spans="1:17" ht="21" customHeight="1" x14ac:dyDescent="0.2">
      <c r="A272" s="135"/>
      <c r="B272" s="116" t="s">
        <v>66</v>
      </c>
      <c r="C272" s="116" t="s">
        <v>536</v>
      </c>
      <c r="D272" s="137" t="s">
        <v>71</v>
      </c>
      <c r="E272" s="138">
        <f>E271/0.4</f>
        <v>3379.9999999999991</v>
      </c>
      <c r="F272" s="117"/>
      <c r="G272" s="117"/>
      <c r="H272" s="117"/>
      <c r="I272" s="117"/>
      <c r="J272" s="117"/>
      <c r="K272" s="143"/>
      <c r="L272" s="117"/>
      <c r="M272" s="117"/>
      <c r="N272" s="117"/>
      <c r="O272" s="117"/>
      <c r="P272" s="143"/>
      <c r="Q272" s="129"/>
    </row>
    <row r="273" spans="1:17" ht="21" customHeight="1" x14ac:dyDescent="0.2">
      <c r="A273" s="135"/>
      <c r="B273" s="116" t="s">
        <v>66</v>
      </c>
      <c r="C273" s="116" t="s">
        <v>537</v>
      </c>
      <c r="D273" s="137" t="s">
        <v>68</v>
      </c>
      <c r="E273" s="139">
        <v>541</v>
      </c>
      <c r="F273" s="117"/>
      <c r="G273" s="117"/>
      <c r="H273" s="117"/>
      <c r="I273" s="117"/>
      <c r="J273" s="117"/>
      <c r="K273" s="143"/>
      <c r="L273" s="117"/>
      <c r="M273" s="117"/>
      <c r="N273" s="117"/>
      <c r="O273" s="117"/>
      <c r="P273" s="143"/>
      <c r="Q273" s="129"/>
    </row>
    <row r="274" spans="1:17" ht="21" customHeight="1" x14ac:dyDescent="0.2">
      <c r="A274" s="135"/>
      <c r="B274" s="116" t="s">
        <v>66</v>
      </c>
      <c r="C274" s="116" t="s">
        <v>538</v>
      </c>
      <c r="D274" s="137" t="s">
        <v>68</v>
      </c>
      <c r="E274" s="139">
        <v>541</v>
      </c>
      <c r="F274" s="117"/>
      <c r="G274" s="117"/>
      <c r="H274" s="117"/>
      <c r="I274" s="117"/>
      <c r="J274" s="117"/>
      <c r="K274" s="143"/>
      <c r="L274" s="117"/>
      <c r="M274" s="117"/>
      <c r="N274" s="117"/>
      <c r="O274" s="117"/>
      <c r="P274" s="143"/>
      <c r="Q274" s="129"/>
    </row>
    <row r="275" spans="1:17" ht="21" customHeight="1" x14ac:dyDescent="0.2">
      <c r="A275" s="135"/>
      <c r="B275" s="116" t="s">
        <v>66</v>
      </c>
      <c r="C275" s="116" t="s">
        <v>539</v>
      </c>
      <c r="D275" s="137" t="s">
        <v>68</v>
      </c>
      <c r="E275" s="139">
        <v>88</v>
      </c>
      <c r="F275" s="117"/>
      <c r="G275" s="117"/>
      <c r="H275" s="117"/>
      <c r="I275" s="117"/>
      <c r="J275" s="117"/>
      <c r="K275" s="143"/>
      <c r="L275" s="117"/>
      <c r="M275" s="117"/>
      <c r="N275" s="117"/>
      <c r="O275" s="117"/>
      <c r="P275" s="143"/>
      <c r="Q275" s="129"/>
    </row>
    <row r="276" spans="1:17" ht="21" customHeight="1" x14ac:dyDescent="0.2">
      <c r="A276" s="135"/>
      <c r="B276" s="116" t="s">
        <v>66</v>
      </c>
      <c r="C276" s="116" t="s">
        <v>564</v>
      </c>
      <c r="D276" s="137" t="s">
        <v>75</v>
      </c>
      <c r="E276" s="138">
        <v>644</v>
      </c>
      <c r="F276" s="117"/>
      <c r="G276" s="117"/>
      <c r="H276" s="117"/>
      <c r="I276" s="117"/>
      <c r="J276" s="117"/>
      <c r="K276" s="143"/>
      <c r="L276" s="117"/>
      <c r="M276" s="117"/>
      <c r="N276" s="117"/>
      <c r="O276" s="117"/>
      <c r="P276" s="143"/>
      <c r="Q276" s="129"/>
    </row>
    <row r="277" spans="1:17" ht="21" customHeight="1" x14ac:dyDescent="0.2">
      <c r="A277" s="135">
        <v>103</v>
      </c>
      <c r="B277" s="116" t="s">
        <v>66</v>
      </c>
      <c r="C277" s="116" t="s">
        <v>540</v>
      </c>
      <c r="D277" s="137"/>
      <c r="E277" s="138"/>
      <c r="F277" s="117"/>
      <c r="G277" s="117"/>
      <c r="H277" s="117"/>
      <c r="I277" s="117"/>
      <c r="J277" s="117"/>
      <c r="K277" s="143"/>
      <c r="L277" s="117"/>
      <c r="M277" s="117"/>
      <c r="N277" s="117"/>
      <c r="O277" s="117"/>
      <c r="P277" s="143"/>
      <c r="Q277" s="129"/>
    </row>
    <row r="278" spans="1:17" ht="21" customHeight="1" x14ac:dyDescent="0.2">
      <c r="A278" s="135"/>
      <c r="B278" s="116" t="s">
        <v>66</v>
      </c>
      <c r="C278" s="116" t="s">
        <v>541</v>
      </c>
      <c r="D278" s="140" t="s">
        <v>75</v>
      </c>
      <c r="E278" s="141">
        <f>0.05*1302.4+4</f>
        <v>69.12</v>
      </c>
      <c r="F278" s="117"/>
      <c r="G278" s="117"/>
      <c r="H278" s="117"/>
      <c r="I278" s="117"/>
      <c r="J278" s="117"/>
      <c r="K278" s="143"/>
      <c r="L278" s="117"/>
      <c r="M278" s="117"/>
      <c r="N278" s="117"/>
      <c r="O278" s="117"/>
      <c r="P278" s="143"/>
      <c r="Q278" s="129"/>
    </row>
    <row r="279" spans="1:17" ht="21" customHeight="1" x14ac:dyDescent="0.2">
      <c r="A279" s="135"/>
      <c r="B279" s="116" t="s">
        <v>66</v>
      </c>
      <c r="C279" s="116" t="s">
        <v>542</v>
      </c>
      <c r="D279" s="140" t="s">
        <v>75</v>
      </c>
      <c r="E279" s="142">
        <v>51</v>
      </c>
      <c r="F279" s="117"/>
      <c r="G279" s="117"/>
      <c r="H279" s="117"/>
      <c r="I279" s="117"/>
      <c r="J279" s="117"/>
      <c r="K279" s="143"/>
      <c r="L279" s="117"/>
      <c r="M279" s="117"/>
      <c r="N279" s="117"/>
      <c r="O279" s="117"/>
      <c r="P279" s="143"/>
      <c r="Q279" s="129"/>
    </row>
    <row r="280" spans="1:17" ht="21" customHeight="1" x14ac:dyDescent="0.2">
      <c r="A280" s="135"/>
      <c r="B280" s="116" t="s">
        <v>66</v>
      </c>
      <c r="C280" s="116" t="s">
        <v>543</v>
      </c>
      <c r="D280" s="140" t="s">
        <v>71</v>
      </c>
      <c r="E280" s="142">
        <v>151</v>
      </c>
      <c r="F280" s="117"/>
      <c r="G280" s="117"/>
      <c r="H280" s="117"/>
      <c r="I280" s="117"/>
      <c r="J280" s="117"/>
      <c r="K280" s="143"/>
      <c r="L280" s="117"/>
      <c r="M280" s="117"/>
      <c r="N280" s="117"/>
      <c r="O280" s="117"/>
      <c r="P280" s="143"/>
      <c r="Q280" s="129"/>
    </row>
    <row r="281" spans="1:17" ht="21" customHeight="1" x14ac:dyDescent="0.2">
      <c r="A281" s="135"/>
      <c r="B281" s="116" t="s">
        <v>66</v>
      </c>
      <c r="C281" s="116" t="s">
        <v>544</v>
      </c>
      <c r="D281" s="140" t="s">
        <v>71</v>
      </c>
      <c r="E281" s="142">
        <v>676</v>
      </c>
      <c r="F281" s="117"/>
      <c r="G281" s="117"/>
      <c r="H281" s="117"/>
      <c r="I281" s="117"/>
      <c r="J281" s="117"/>
      <c r="K281" s="143"/>
      <c r="L281" s="117"/>
      <c r="M281" s="117"/>
      <c r="N281" s="117"/>
      <c r="O281" s="117"/>
      <c r="P281" s="143"/>
      <c r="Q281" s="129"/>
    </row>
    <row r="282" spans="1:17" ht="21" customHeight="1" x14ac:dyDescent="0.2">
      <c r="A282" s="135"/>
      <c r="B282" s="116" t="s">
        <v>66</v>
      </c>
      <c r="C282" s="116" t="s">
        <v>545</v>
      </c>
      <c r="D282" s="140" t="s">
        <v>71</v>
      </c>
      <c r="E282" s="142">
        <v>827</v>
      </c>
      <c r="F282" s="117"/>
      <c r="G282" s="117"/>
      <c r="H282" s="117"/>
      <c r="I282" s="117"/>
      <c r="J282" s="117"/>
      <c r="K282" s="143"/>
      <c r="L282" s="117"/>
      <c r="M282" s="117"/>
      <c r="N282" s="117"/>
      <c r="O282" s="117"/>
      <c r="P282" s="143"/>
      <c r="Q282" s="129"/>
    </row>
    <row r="283" spans="1:17" x14ac:dyDescent="0.2">
      <c r="A283" s="216" t="str">
        <f>'1a'!A70:K70</f>
        <v xml:space="preserve">Tiešās izmaksas kopā, t. sk. darba devēja sociālais nodoklis 23,59% </v>
      </c>
      <c r="B283" s="216"/>
      <c r="C283" s="216"/>
      <c r="D283" s="216"/>
      <c r="E283" s="216"/>
      <c r="F283" s="216"/>
      <c r="G283" s="216"/>
      <c r="H283" s="216"/>
      <c r="I283" s="216"/>
      <c r="J283" s="216"/>
      <c r="K283" s="216"/>
      <c r="L283" s="144">
        <f>SUM(L14:L258)</f>
        <v>0</v>
      </c>
      <c r="M283" s="144">
        <f>SUM(M14:M258)</f>
        <v>0</v>
      </c>
      <c r="N283" s="144">
        <f>SUM(N14:N258)</f>
        <v>0</v>
      </c>
      <c r="O283" s="144">
        <f>SUM(O14:O258)</f>
        <v>0</v>
      </c>
      <c r="P283" s="144">
        <f>SUM(P14:P258)</f>
        <v>0</v>
      </c>
      <c r="Q283" s="129"/>
    </row>
    <row r="284" spans="1:17" x14ac:dyDescent="0.2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</row>
    <row r="285" spans="1:17" x14ac:dyDescent="0.2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</row>
    <row r="286" spans="1:17" x14ac:dyDescent="0.2">
      <c r="A286" s="1" t="s">
        <v>14</v>
      </c>
      <c r="B286" s="15"/>
      <c r="C286" s="210">
        <f>'Kops a'!C32:H32</f>
        <v>0</v>
      </c>
      <c r="D286" s="210"/>
      <c r="E286" s="210"/>
      <c r="F286" s="210"/>
      <c r="G286" s="210"/>
      <c r="H286" s="210"/>
      <c r="I286" s="15"/>
      <c r="J286" s="15"/>
      <c r="K286" s="15"/>
      <c r="L286" s="15"/>
      <c r="M286" s="15"/>
      <c r="N286" s="15"/>
      <c r="O286" s="15"/>
      <c r="P286" s="15"/>
    </row>
    <row r="287" spans="1:17" x14ac:dyDescent="0.2">
      <c r="A287" s="15"/>
      <c r="B287" s="15"/>
      <c r="C287" s="147" t="s">
        <v>15</v>
      </c>
      <c r="D287" s="147"/>
      <c r="E287" s="147"/>
      <c r="F287" s="147"/>
      <c r="G287" s="147"/>
      <c r="H287" s="147"/>
      <c r="I287" s="15"/>
      <c r="J287" s="15"/>
      <c r="K287" s="15"/>
      <c r="L287" s="15"/>
      <c r="M287" s="15"/>
      <c r="N287" s="15"/>
      <c r="O287" s="15"/>
      <c r="P287" s="15"/>
    </row>
    <row r="288" spans="1:17" x14ac:dyDescent="0.2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</row>
    <row r="289" spans="1:16" x14ac:dyDescent="0.2">
      <c r="A289" s="81" t="str">
        <f>'Kops a'!A35</f>
        <v xml:space="preserve">Tāme sastādīta 2021. gada </v>
      </c>
      <c r="B289" s="82"/>
      <c r="C289" s="82"/>
      <c r="D289" s="82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</row>
    <row r="290" spans="1:16" x14ac:dyDescent="0.2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</row>
    <row r="291" spans="1:16" x14ac:dyDescent="0.2">
      <c r="A291" s="1" t="s">
        <v>37</v>
      </c>
      <c r="B291" s="15"/>
      <c r="C291" s="210">
        <f>'Kops a'!C37:H37</f>
        <v>0</v>
      </c>
      <c r="D291" s="210"/>
      <c r="E291" s="210"/>
      <c r="F291" s="210"/>
      <c r="G291" s="210"/>
      <c r="H291" s="210"/>
      <c r="I291" s="15"/>
      <c r="J291" s="15"/>
      <c r="K291" s="15"/>
      <c r="L291" s="15"/>
      <c r="M291" s="15"/>
      <c r="N291" s="15"/>
      <c r="O291" s="15"/>
      <c r="P291" s="15"/>
    </row>
    <row r="292" spans="1:16" x14ac:dyDescent="0.2">
      <c r="A292" s="15"/>
      <c r="B292" s="15"/>
      <c r="C292" s="147" t="s">
        <v>15</v>
      </c>
      <c r="D292" s="147"/>
      <c r="E292" s="147"/>
      <c r="F292" s="147"/>
      <c r="G292" s="147"/>
      <c r="H292" s="147"/>
      <c r="I292" s="15"/>
      <c r="J292" s="15"/>
      <c r="K292" s="15"/>
      <c r="L292" s="15"/>
      <c r="M292" s="15"/>
      <c r="N292" s="15"/>
      <c r="O292" s="15"/>
      <c r="P292" s="15"/>
    </row>
    <row r="293" spans="1:16" x14ac:dyDescent="0.2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</row>
    <row r="294" spans="1:16" x14ac:dyDescent="0.2">
      <c r="A294" s="81" t="s">
        <v>54</v>
      </c>
      <c r="B294" s="82"/>
      <c r="C294" s="86">
        <f>'Kops a'!C40</f>
        <v>0</v>
      </c>
      <c r="D294" s="47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</row>
    <row r="295" spans="1:16" x14ac:dyDescent="0.2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</row>
    <row r="296" spans="1:16" ht="13.5" x14ac:dyDescent="0.2">
      <c r="A296" s="96" t="s">
        <v>62</v>
      </c>
    </row>
    <row r="297" spans="1:16" ht="12" x14ac:dyDescent="0.2">
      <c r="A297" s="95" t="s">
        <v>63</v>
      </c>
    </row>
    <row r="298" spans="1:16" ht="12" x14ac:dyDescent="0.2">
      <c r="A298" s="95" t="s">
        <v>64</v>
      </c>
    </row>
  </sheetData>
  <mergeCells count="22">
    <mergeCell ref="C292:H292"/>
    <mergeCell ref="C4:I4"/>
    <mergeCell ref="F12:K12"/>
    <mergeCell ref="A9:F9"/>
    <mergeCell ref="J9:M9"/>
    <mergeCell ref="D8:L8"/>
    <mergeCell ref="A283:K283"/>
    <mergeCell ref="C286:H286"/>
    <mergeCell ref="C287:H287"/>
    <mergeCell ref="C291:H291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I15:J282 F259:G282 A15:G258">
    <cfRule type="cellIs" dxfId="61" priority="28" operator="equal">
      <formula>0</formula>
    </cfRule>
  </conditionalFormatting>
  <conditionalFormatting sqref="N9:O9 H14:H282 K14:P282">
    <cfRule type="cellIs" dxfId="60" priority="27" operator="equal">
      <formula>0</formula>
    </cfRule>
  </conditionalFormatting>
  <conditionalFormatting sqref="A9:F9">
    <cfRule type="containsText" dxfId="59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8" priority="24" operator="equal">
      <formula>0</formula>
    </cfRule>
  </conditionalFormatting>
  <conditionalFormatting sqref="O10">
    <cfRule type="cellIs" dxfId="57" priority="23" operator="equal">
      <formula>"20__. gada __. _________"</formula>
    </cfRule>
  </conditionalFormatting>
  <conditionalFormatting sqref="A283:K283">
    <cfRule type="containsText" dxfId="56" priority="22" operator="containsText" text="Tiešās izmaksas kopā, t. sk. darba devēja sociālais nodoklis __.__% ">
      <formula>NOT(ISERROR(SEARCH("Tiešās izmaksas kopā, t. sk. darba devēja sociālais nodoklis __.__% ",A283)))</formula>
    </cfRule>
  </conditionalFormatting>
  <conditionalFormatting sqref="L283:P283">
    <cfRule type="cellIs" dxfId="55" priority="17" operator="equal">
      <formula>0</formula>
    </cfRule>
  </conditionalFormatting>
  <conditionalFormatting sqref="C4:I4">
    <cfRule type="cellIs" dxfId="54" priority="16" operator="equal">
      <formula>0</formula>
    </cfRule>
  </conditionalFormatting>
  <conditionalFormatting sqref="D5:L8">
    <cfRule type="cellIs" dxfId="53" priority="12" operator="equal">
      <formula>0</formula>
    </cfRule>
  </conditionalFormatting>
  <conditionalFormatting sqref="A14:B14 D14:G14">
    <cfRule type="cellIs" dxfId="52" priority="11" operator="equal">
      <formula>0</formula>
    </cfRule>
  </conditionalFormatting>
  <conditionalFormatting sqref="C14">
    <cfRule type="cellIs" dxfId="51" priority="10" operator="equal">
      <formula>0</formula>
    </cfRule>
  </conditionalFormatting>
  <conditionalFormatting sqref="I14:J14">
    <cfRule type="cellIs" dxfId="50" priority="9" operator="equal">
      <formula>0</formula>
    </cfRule>
  </conditionalFormatting>
  <conditionalFormatting sqref="P10">
    <cfRule type="cellIs" dxfId="49" priority="8" operator="equal">
      <formula>"20__. gada __. _________"</formula>
    </cfRule>
  </conditionalFormatting>
  <conditionalFormatting sqref="C291:H291">
    <cfRule type="cellIs" dxfId="48" priority="5" operator="equal">
      <formula>0</formula>
    </cfRule>
  </conditionalFormatting>
  <conditionalFormatting sqref="C286:H286">
    <cfRule type="cellIs" dxfId="47" priority="4" operator="equal">
      <formula>0</formula>
    </cfRule>
  </conditionalFormatting>
  <conditionalFormatting sqref="C291:H291 C294 C286:H286">
    <cfRule type="cellIs" dxfId="46" priority="3" operator="equal">
      <formula>0</formula>
    </cfRule>
  </conditionalFormatting>
  <conditionalFormatting sqref="D1">
    <cfRule type="cellIs" dxfId="45" priority="2" operator="equal">
      <formula>0</formula>
    </cfRule>
  </conditionalFormatting>
  <conditionalFormatting sqref="A259:E282">
    <cfRule type="cellIs" dxfId="4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3" manualBreakCount="3">
    <brk id="246" max="15" man="1"/>
    <brk id="265" max="16383" man="1"/>
    <brk id="276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A5F45D83-914D-4306-B26D-4B74C3C819FC}">
            <xm:f>NOT(ISERROR(SEARCH("Tāme sastādīta ____. gada ___. ______________",A289)))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A289</xm:sqref>
        </x14:conditionalFormatting>
        <x14:conditionalFormatting xmlns:xm="http://schemas.microsoft.com/office/excel/2006/main">
          <x14:cfRule type="containsText" priority="6" operator="containsText" id="{A2E03CF5-E14D-4A31-8C34-6550548A72DB}">
            <xm:f>NOT(ISERROR(SEARCH("Sertifikāta Nr. _________________________________",A294)))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A294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P43"/>
  <sheetViews>
    <sheetView view="pageBreakPreview" zoomScaleNormal="100" zoomScaleSheetLayoutView="100" workbookViewId="0">
      <selection activeCell="A10" sqref="A10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0"/>
      <c r="B1" s="20"/>
      <c r="C1" s="24" t="s">
        <v>38</v>
      </c>
      <c r="D1" s="48">
        <f>'Kops a'!A21</f>
        <v>7</v>
      </c>
      <c r="E1" s="20"/>
      <c r="F1" s="20"/>
      <c r="G1" s="20"/>
      <c r="H1" s="20"/>
      <c r="I1" s="20"/>
      <c r="J1" s="20"/>
      <c r="N1" s="23"/>
      <c r="O1" s="24"/>
      <c r="P1" s="25"/>
    </row>
    <row r="2" spans="1:16" x14ac:dyDescent="0.2">
      <c r="A2" s="26"/>
      <c r="B2" s="26"/>
      <c r="C2" s="193" t="s">
        <v>447</v>
      </c>
      <c r="D2" s="193"/>
      <c r="E2" s="193"/>
      <c r="F2" s="193"/>
      <c r="G2" s="193"/>
      <c r="H2" s="193"/>
      <c r="I2" s="193"/>
      <c r="J2" s="26"/>
    </row>
    <row r="3" spans="1:16" x14ac:dyDescent="0.2">
      <c r="A3" s="27"/>
      <c r="B3" s="27"/>
      <c r="C3" s="156" t="s">
        <v>17</v>
      </c>
      <c r="D3" s="156"/>
      <c r="E3" s="156"/>
      <c r="F3" s="156"/>
      <c r="G3" s="156"/>
      <c r="H3" s="156"/>
      <c r="I3" s="156"/>
      <c r="J3" s="27"/>
    </row>
    <row r="4" spans="1:16" x14ac:dyDescent="0.2">
      <c r="A4" s="27"/>
      <c r="B4" s="27"/>
      <c r="C4" s="194" t="s">
        <v>52</v>
      </c>
      <c r="D4" s="194"/>
      <c r="E4" s="194"/>
      <c r="F4" s="194"/>
      <c r="G4" s="194"/>
      <c r="H4" s="194"/>
      <c r="I4" s="194"/>
      <c r="J4" s="27"/>
    </row>
    <row r="5" spans="1:16" x14ac:dyDescent="0.2">
      <c r="A5" s="20"/>
      <c r="B5" s="20"/>
      <c r="C5" s="24" t="s">
        <v>5</v>
      </c>
      <c r="D5" s="207" t="str">
        <f>'Kops a'!D6</f>
        <v>Dzīvojamas ēkas fasādes vienkāršota atjaunošana</v>
      </c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5"/>
    </row>
    <row r="6" spans="1:16" x14ac:dyDescent="0.2">
      <c r="A6" s="20"/>
      <c r="B6" s="20"/>
      <c r="C6" s="24" t="s">
        <v>6</v>
      </c>
      <c r="D6" s="207" t="str">
        <f>'Kops a'!D7</f>
        <v>Daudzdzīvokļu dzīvojamā ēka</v>
      </c>
      <c r="E6" s="207"/>
      <c r="F6" s="207"/>
      <c r="G6" s="207"/>
      <c r="H6" s="207"/>
      <c r="I6" s="207"/>
      <c r="J6" s="207"/>
      <c r="K6" s="207"/>
      <c r="L6" s="207"/>
      <c r="M6" s="15"/>
      <c r="N6" s="15"/>
      <c r="O6" s="15"/>
      <c r="P6" s="15"/>
    </row>
    <row r="7" spans="1:16" x14ac:dyDescent="0.2">
      <c r="A7" s="20"/>
      <c r="B7" s="20"/>
      <c r="C7" s="24" t="s">
        <v>7</v>
      </c>
      <c r="D7" s="207" t="str">
        <f>'Kops a'!D8</f>
        <v>Mirdzas Ķempes iela 22, Liepāja</v>
      </c>
      <c r="E7" s="207"/>
      <c r="F7" s="207"/>
      <c r="G7" s="207"/>
      <c r="H7" s="207"/>
      <c r="I7" s="207"/>
      <c r="J7" s="207"/>
      <c r="K7" s="207"/>
      <c r="L7" s="207"/>
      <c r="M7" s="15"/>
      <c r="N7" s="15"/>
      <c r="O7" s="15"/>
      <c r="P7" s="15"/>
    </row>
    <row r="8" spans="1:16" x14ac:dyDescent="0.2">
      <c r="A8" s="20"/>
      <c r="B8" s="20"/>
      <c r="C8" s="4" t="s">
        <v>20</v>
      </c>
      <c r="D8" s="207" t="str">
        <f>'Kops a'!D9</f>
        <v>WOOS-21-2</v>
      </c>
      <c r="E8" s="207"/>
      <c r="F8" s="207"/>
      <c r="G8" s="207"/>
      <c r="H8" s="207"/>
      <c r="I8" s="207"/>
      <c r="J8" s="207"/>
      <c r="K8" s="207"/>
      <c r="L8" s="207"/>
      <c r="M8" s="15"/>
      <c r="N8" s="15"/>
      <c r="O8" s="15"/>
      <c r="P8" s="15"/>
    </row>
    <row r="9" spans="1:16" ht="11.25" customHeight="1" x14ac:dyDescent="0.2">
      <c r="A9" s="195" t="s">
        <v>559</v>
      </c>
      <c r="B9" s="195"/>
      <c r="C9" s="195"/>
      <c r="D9" s="195"/>
      <c r="E9" s="195"/>
      <c r="F9" s="195"/>
      <c r="G9" s="28"/>
      <c r="H9" s="28"/>
      <c r="I9" s="28"/>
      <c r="J9" s="199" t="s">
        <v>39</v>
      </c>
      <c r="K9" s="199"/>
      <c r="L9" s="199"/>
      <c r="M9" s="199"/>
      <c r="N9" s="206">
        <f>P28</f>
        <v>0</v>
      </c>
      <c r="O9" s="206"/>
      <c r="P9" s="28"/>
    </row>
    <row r="10" spans="1:16" x14ac:dyDescent="0.2">
      <c r="A10" s="29"/>
      <c r="B10" s="30"/>
      <c r="C10" s="4"/>
      <c r="D10" s="20"/>
      <c r="E10" s="20"/>
      <c r="F10" s="20"/>
      <c r="G10" s="20"/>
      <c r="H10" s="20"/>
      <c r="I10" s="20"/>
      <c r="J10" s="20"/>
      <c r="K10" s="20"/>
      <c r="L10" s="26"/>
      <c r="M10" s="26"/>
      <c r="O10" s="84"/>
      <c r="P10" s="83" t="str">
        <f>A34</f>
        <v xml:space="preserve">Tāme sastādīta 2021. gada </v>
      </c>
    </row>
    <row r="11" spans="1:16" ht="12" thickBot="1" x14ac:dyDescent="0.25">
      <c r="A11" s="29"/>
      <c r="B11" s="30"/>
      <c r="C11" s="4"/>
      <c r="D11" s="20"/>
      <c r="E11" s="20"/>
      <c r="F11" s="20"/>
      <c r="G11" s="20"/>
      <c r="H11" s="20"/>
      <c r="I11" s="20"/>
      <c r="J11" s="20"/>
      <c r="K11" s="20"/>
      <c r="L11" s="31"/>
      <c r="M11" s="31"/>
      <c r="N11" s="32"/>
      <c r="O11" s="23"/>
      <c r="P11" s="20"/>
    </row>
    <row r="12" spans="1:16" x14ac:dyDescent="0.2">
      <c r="A12" s="169" t="s">
        <v>23</v>
      </c>
      <c r="B12" s="201" t="s">
        <v>40</v>
      </c>
      <c r="C12" s="197" t="s">
        <v>41</v>
      </c>
      <c r="D12" s="204" t="s">
        <v>42</v>
      </c>
      <c r="E12" s="208" t="s">
        <v>43</v>
      </c>
      <c r="F12" s="196" t="s">
        <v>44</v>
      </c>
      <c r="G12" s="197"/>
      <c r="H12" s="197"/>
      <c r="I12" s="197"/>
      <c r="J12" s="197"/>
      <c r="K12" s="198"/>
      <c r="L12" s="196" t="s">
        <v>45</v>
      </c>
      <c r="M12" s="197"/>
      <c r="N12" s="197"/>
      <c r="O12" s="197"/>
      <c r="P12" s="198"/>
    </row>
    <row r="13" spans="1:16" ht="126.75" customHeight="1" thickBot="1" x14ac:dyDescent="0.25">
      <c r="A13" s="200"/>
      <c r="B13" s="202"/>
      <c r="C13" s="203"/>
      <c r="D13" s="205"/>
      <c r="E13" s="209"/>
      <c r="F13" s="33" t="s">
        <v>46</v>
      </c>
      <c r="G13" s="34" t="s">
        <v>47</v>
      </c>
      <c r="H13" s="34" t="s">
        <v>48</v>
      </c>
      <c r="I13" s="34" t="s">
        <v>49</v>
      </c>
      <c r="J13" s="34" t="s">
        <v>50</v>
      </c>
      <c r="K13" s="57" t="s">
        <v>51</v>
      </c>
      <c r="L13" s="33" t="s">
        <v>46</v>
      </c>
      <c r="M13" s="34" t="s">
        <v>48</v>
      </c>
      <c r="N13" s="34" t="s">
        <v>49</v>
      </c>
      <c r="O13" s="34" t="s">
        <v>50</v>
      </c>
      <c r="P13" s="57" t="s">
        <v>51</v>
      </c>
    </row>
    <row r="14" spans="1:16" ht="22.5" x14ac:dyDescent="0.2">
      <c r="A14" s="58"/>
      <c r="B14" s="59"/>
      <c r="C14" s="60" t="s">
        <v>448</v>
      </c>
      <c r="D14" s="61"/>
      <c r="E14" s="64"/>
      <c r="F14" s="65"/>
      <c r="G14" s="62"/>
      <c r="H14" s="62">
        <f>ROUND(F14*G14,2)</f>
        <v>0</v>
      </c>
      <c r="I14" s="62"/>
      <c r="J14" s="62"/>
      <c r="K14" s="63">
        <f>SUM(H14:J14)</f>
        <v>0</v>
      </c>
      <c r="L14" s="65">
        <f>ROUND(E14*F14,2)</f>
        <v>0</v>
      </c>
      <c r="M14" s="62">
        <f>ROUND(H14*E14,2)</f>
        <v>0</v>
      </c>
      <c r="N14" s="62">
        <f>ROUND(I14*E14,2)</f>
        <v>0</v>
      </c>
      <c r="O14" s="62">
        <f>ROUND(J14*E14,2)</f>
        <v>0</v>
      </c>
      <c r="P14" s="63">
        <f>SUM(M14:O14)</f>
        <v>0</v>
      </c>
    </row>
    <row r="15" spans="1:16" ht="22.5" x14ac:dyDescent="0.2">
      <c r="A15" s="35">
        <v>1</v>
      </c>
      <c r="B15" s="36" t="s">
        <v>66</v>
      </c>
      <c r="C15" s="43" t="s">
        <v>449</v>
      </c>
      <c r="D15" s="22" t="s">
        <v>75</v>
      </c>
      <c r="E15" s="64">
        <v>12</v>
      </c>
      <c r="F15" s="65"/>
      <c r="G15" s="62"/>
      <c r="H15" s="44">
        <f t="shared" ref="H15:H27" si="0">ROUND(F15*G15,2)</f>
        <v>0</v>
      </c>
      <c r="I15" s="62"/>
      <c r="J15" s="62"/>
      <c r="K15" s="45">
        <f t="shared" ref="K15:K27" si="1">SUM(H15:J15)</f>
        <v>0</v>
      </c>
      <c r="L15" s="46">
        <f t="shared" ref="L15:L27" si="2">ROUND(E15*F15,2)</f>
        <v>0</v>
      </c>
      <c r="M15" s="44">
        <f t="shared" ref="M15:M27" si="3">ROUND(H15*E15,2)</f>
        <v>0</v>
      </c>
      <c r="N15" s="44">
        <f t="shared" ref="N15:N27" si="4">ROUND(I15*E15,2)</f>
        <v>0</v>
      </c>
      <c r="O15" s="44">
        <f t="shared" ref="O15:O27" si="5">ROUND(J15*E15,2)</f>
        <v>0</v>
      </c>
      <c r="P15" s="45">
        <f t="shared" ref="P15:P27" si="6">SUM(M15:O15)</f>
        <v>0</v>
      </c>
    </row>
    <row r="16" spans="1:16" ht="22.5" x14ac:dyDescent="0.2">
      <c r="A16" s="35">
        <v>2</v>
      </c>
      <c r="B16" s="36" t="s">
        <v>66</v>
      </c>
      <c r="C16" s="43" t="s">
        <v>450</v>
      </c>
      <c r="D16" s="22" t="s">
        <v>75</v>
      </c>
      <c r="E16" s="64">
        <v>12</v>
      </c>
      <c r="F16" s="65"/>
      <c r="G16" s="62"/>
      <c r="H16" s="44">
        <f t="shared" si="0"/>
        <v>0</v>
      </c>
      <c r="I16" s="62"/>
      <c r="J16" s="62"/>
      <c r="K16" s="45">
        <f t="shared" si="1"/>
        <v>0</v>
      </c>
      <c r="L16" s="46">
        <f t="shared" si="2"/>
        <v>0</v>
      </c>
      <c r="M16" s="44">
        <f t="shared" si="3"/>
        <v>0</v>
      </c>
      <c r="N16" s="44">
        <f t="shared" si="4"/>
        <v>0</v>
      </c>
      <c r="O16" s="44">
        <f t="shared" si="5"/>
        <v>0</v>
      </c>
      <c r="P16" s="45">
        <f t="shared" si="6"/>
        <v>0</v>
      </c>
    </row>
    <row r="17" spans="1:16" x14ac:dyDescent="0.2">
      <c r="A17" s="35" t="s">
        <v>69</v>
      </c>
      <c r="B17" s="36"/>
      <c r="C17" s="43" t="s">
        <v>451</v>
      </c>
      <c r="D17" s="22" t="s">
        <v>146</v>
      </c>
      <c r="E17" s="64">
        <v>0.36</v>
      </c>
      <c r="F17" s="65"/>
      <c r="G17" s="62"/>
      <c r="H17" s="44">
        <f t="shared" si="0"/>
        <v>0</v>
      </c>
      <c r="I17" s="62"/>
      <c r="J17" s="62"/>
      <c r="K17" s="45">
        <f t="shared" si="1"/>
        <v>0</v>
      </c>
      <c r="L17" s="46">
        <f t="shared" si="2"/>
        <v>0</v>
      </c>
      <c r="M17" s="44">
        <f t="shared" si="3"/>
        <v>0</v>
      </c>
      <c r="N17" s="44">
        <f t="shared" si="4"/>
        <v>0</v>
      </c>
      <c r="O17" s="44">
        <f t="shared" si="5"/>
        <v>0</v>
      </c>
      <c r="P17" s="45">
        <f t="shared" si="6"/>
        <v>0</v>
      </c>
    </row>
    <row r="18" spans="1:16" ht="33.75" x14ac:dyDescent="0.2">
      <c r="A18" s="35">
        <v>3</v>
      </c>
      <c r="B18" s="36" t="s">
        <v>66</v>
      </c>
      <c r="C18" s="43" t="s">
        <v>452</v>
      </c>
      <c r="D18" s="22" t="s">
        <v>75</v>
      </c>
      <c r="E18" s="64">
        <v>18.8</v>
      </c>
      <c r="F18" s="65"/>
      <c r="G18" s="62"/>
      <c r="H18" s="44">
        <f t="shared" si="0"/>
        <v>0</v>
      </c>
      <c r="I18" s="62"/>
      <c r="J18" s="62"/>
      <c r="K18" s="45">
        <f t="shared" si="1"/>
        <v>0</v>
      </c>
      <c r="L18" s="46">
        <f t="shared" si="2"/>
        <v>0</v>
      </c>
      <c r="M18" s="44">
        <f t="shared" si="3"/>
        <v>0</v>
      </c>
      <c r="N18" s="44">
        <f t="shared" si="4"/>
        <v>0</v>
      </c>
      <c r="O18" s="44">
        <f t="shared" si="5"/>
        <v>0</v>
      </c>
      <c r="P18" s="45">
        <f t="shared" si="6"/>
        <v>0</v>
      </c>
    </row>
    <row r="19" spans="1:16" x14ac:dyDescent="0.2">
      <c r="A19" s="35" t="s">
        <v>69</v>
      </c>
      <c r="B19" s="36"/>
      <c r="C19" s="43" t="s">
        <v>451</v>
      </c>
      <c r="D19" s="22" t="s">
        <v>146</v>
      </c>
      <c r="E19" s="64">
        <v>0.56399999999999995</v>
      </c>
      <c r="F19" s="65"/>
      <c r="G19" s="62"/>
      <c r="H19" s="44">
        <f t="shared" si="0"/>
        <v>0</v>
      </c>
      <c r="I19" s="62"/>
      <c r="J19" s="62"/>
      <c r="K19" s="45">
        <f t="shared" si="1"/>
        <v>0</v>
      </c>
      <c r="L19" s="46">
        <f t="shared" si="2"/>
        <v>0</v>
      </c>
      <c r="M19" s="44">
        <f t="shared" si="3"/>
        <v>0</v>
      </c>
      <c r="N19" s="44">
        <f t="shared" si="4"/>
        <v>0</v>
      </c>
      <c r="O19" s="44">
        <f t="shared" si="5"/>
        <v>0</v>
      </c>
      <c r="P19" s="45">
        <f t="shared" si="6"/>
        <v>0</v>
      </c>
    </row>
    <row r="20" spans="1:16" ht="33.75" x14ac:dyDescent="0.2">
      <c r="A20" s="35">
        <v>4</v>
      </c>
      <c r="B20" s="36" t="s">
        <v>66</v>
      </c>
      <c r="C20" s="43" t="s">
        <v>453</v>
      </c>
      <c r="D20" s="22" t="s">
        <v>146</v>
      </c>
      <c r="E20" s="64">
        <v>4</v>
      </c>
      <c r="F20" s="65"/>
      <c r="G20" s="62"/>
      <c r="H20" s="44">
        <f t="shared" si="0"/>
        <v>0</v>
      </c>
      <c r="I20" s="62"/>
      <c r="J20" s="62"/>
      <c r="K20" s="45">
        <f t="shared" si="1"/>
        <v>0</v>
      </c>
      <c r="L20" s="46">
        <f t="shared" si="2"/>
        <v>0</v>
      </c>
      <c r="M20" s="44">
        <f t="shared" si="3"/>
        <v>0</v>
      </c>
      <c r="N20" s="44">
        <f t="shared" si="4"/>
        <v>0</v>
      </c>
      <c r="O20" s="44">
        <f t="shared" si="5"/>
        <v>0</v>
      </c>
      <c r="P20" s="45">
        <f t="shared" si="6"/>
        <v>0</v>
      </c>
    </row>
    <row r="21" spans="1:16" ht="33.75" x14ac:dyDescent="0.2">
      <c r="A21" s="35">
        <v>5</v>
      </c>
      <c r="B21" s="36" t="s">
        <v>66</v>
      </c>
      <c r="C21" s="43" t="s">
        <v>454</v>
      </c>
      <c r="D21" s="22" t="s">
        <v>146</v>
      </c>
      <c r="E21" s="64">
        <v>2</v>
      </c>
      <c r="F21" s="65"/>
      <c r="G21" s="62"/>
      <c r="H21" s="44">
        <f t="shared" si="0"/>
        <v>0</v>
      </c>
      <c r="I21" s="62"/>
      <c r="J21" s="62"/>
      <c r="K21" s="45">
        <f t="shared" si="1"/>
        <v>0</v>
      </c>
      <c r="L21" s="46">
        <f t="shared" si="2"/>
        <v>0</v>
      </c>
      <c r="M21" s="44">
        <f t="shared" si="3"/>
        <v>0</v>
      </c>
      <c r="N21" s="44">
        <f t="shared" si="4"/>
        <v>0</v>
      </c>
      <c r="O21" s="44">
        <f t="shared" si="5"/>
        <v>0</v>
      </c>
      <c r="P21" s="45">
        <f t="shared" si="6"/>
        <v>0</v>
      </c>
    </row>
    <row r="22" spans="1:16" x14ac:dyDescent="0.2">
      <c r="A22" s="35" t="s">
        <v>69</v>
      </c>
      <c r="B22" s="36"/>
      <c r="C22" s="43" t="s">
        <v>186</v>
      </c>
      <c r="D22" s="22" t="s">
        <v>282</v>
      </c>
      <c r="E22" s="64">
        <v>2.2000000000000002</v>
      </c>
      <c r="F22" s="65"/>
      <c r="G22" s="62"/>
      <c r="H22" s="44">
        <f t="shared" si="0"/>
        <v>0</v>
      </c>
      <c r="I22" s="62"/>
      <c r="J22" s="62"/>
      <c r="K22" s="45">
        <f t="shared" si="1"/>
        <v>0</v>
      </c>
      <c r="L22" s="46">
        <f t="shared" si="2"/>
        <v>0</v>
      </c>
      <c r="M22" s="44">
        <f t="shared" si="3"/>
        <v>0</v>
      </c>
      <c r="N22" s="44">
        <f t="shared" si="4"/>
        <v>0</v>
      </c>
      <c r="O22" s="44">
        <f t="shared" si="5"/>
        <v>0</v>
      </c>
      <c r="P22" s="45">
        <f t="shared" si="6"/>
        <v>0</v>
      </c>
    </row>
    <row r="23" spans="1:16" x14ac:dyDescent="0.2">
      <c r="A23" s="35">
        <v>6</v>
      </c>
      <c r="B23" s="36" t="s">
        <v>66</v>
      </c>
      <c r="C23" s="43" t="s">
        <v>455</v>
      </c>
      <c r="D23" s="22" t="s">
        <v>146</v>
      </c>
      <c r="E23" s="64">
        <v>2</v>
      </c>
      <c r="F23" s="65"/>
      <c r="G23" s="62"/>
      <c r="H23" s="44">
        <f t="shared" si="0"/>
        <v>0</v>
      </c>
      <c r="I23" s="62"/>
      <c r="J23" s="62"/>
      <c r="K23" s="45">
        <f t="shared" si="1"/>
        <v>0</v>
      </c>
      <c r="L23" s="46">
        <f t="shared" si="2"/>
        <v>0</v>
      </c>
      <c r="M23" s="44">
        <f t="shared" si="3"/>
        <v>0</v>
      </c>
      <c r="N23" s="44">
        <f t="shared" si="4"/>
        <v>0</v>
      </c>
      <c r="O23" s="44">
        <f t="shared" si="5"/>
        <v>0</v>
      </c>
      <c r="P23" s="45">
        <f t="shared" si="6"/>
        <v>0</v>
      </c>
    </row>
    <row r="24" spans="1:16" ht="22.5" x14ac:dyDescent="0.2">
      <c r="A24" s="35">
        <v>7</v>
      </c>
      <c r="B24" s="36" t="s">
        <v>66</v>
      </c>
      <c r="C24" s="43" t="s">
        <v>456</v>
      </c>
      <c r="D24" s="22" t="s">
        <v>71</v>
      </c>
      <c r="E24" s="64">
        <v>4</v>
      </c>
      <c r="F24" s="65"/>
      <c r="G24" s="62"/>
      <c r="H24" s="44">
        <f t="shared" si="0"/>
        <v>0</v>
      </c>
      <c r="I24" s="62"/>
      <c r="J24" s="62"/>
      <c r="K24" s="45">
        <f t="shared" si="1"/>
        <v>0</v>
      </c>
      <c r="L24" s="46">
        <f t="shared" si="2"/>
        <v>0</v>
      </c>
      <c r="M24" s="44">
        <f t="shared" si="3"/>
        <v>0</v>
      </c>
      <c r="N24" s="44">
        <f t="shared" si="4"/>
        <v>0</v>
      </c>
      <c r="O24" s="44">
        <f t="shared" si="5"/>
        <v>0</v>
      </c>
      <c r="P24" s="45">
        <f t="shared" si="6"/>
        <v>0</v>
      </c>
    </row>
    <row r="25" spans="1:16" ht="22.5" x14ac:dyDescent="0.2">
      <c r="A25" s="35">
        <v>8</v>
      </c>
      <c r="B25" s="36" t="s">
        <v>66</v>
      </c>
      <c r="C25" s="43" t="s">
        <v>457</v>
      </c>
      <c r="D25" s="22" t="s">
        <v>71</v>
      </c>
      <c r="E25" s="64">
        <v>4</v>
      </c>
      <c r="F25" s="65"/>
      <c r="G25" s="62"/>
      <c r="H25" s="44">
        <f t="shared" si="0"/>
        <v>0</v>
      </c>
      <c r="I25" s="62"/>
      <c r="J25" s="62"/>
      <c r="K25" s="45">
        <f t="shared" si="1"/>
        <v>0</v>
      </c>
      <c r="L25" s="46">
        <f t="shared" si="2"/>
        <v>0</v>
      </c>
      <c r="M25" s="44">
        <f t="shared" si="3"/>
        <v>0</v>
      </c>
      <c r="N25" s="44">
        <f t="shared" si="4"/>
        <v>0</v>
      </c>
      <c r="O25" s="44">
        <f t="shared" si="5"/>
        <v>0</v>
      </c>
      <c r="P25" s="45">
        <f t="shared" si="6"/>
        <v>0</v>
      </c>
    </row>
    <row r="26" spans="1:16" ht="33.75" x14ac:dyDescent="0.2">
      <c r="A26" s="35">
        <v>9</v>
      </c>
      <c r="B26" s="36" t="s">
        <v>66</v>
      </c>
      <c r="C26" s="43" t="s">
        <v>458</v>
      </c>
      <c r="D26" s="22" t="s">
        <v>75</v>
      </c>
      <c r="E26" s="64">
        <v>52.2</v>
      </c>
      <c r="F26" s="65"/>
      <c r="G26" s="62"/>
      <c r="H26" s="44">
        <f t="shared" si="0"/>
        <v>0</v>
      </c>
      <c r="I26" s="62"/>
      <c r="J26" s="62"/>
      <c r="K26" s="45">
        <f t="shared" si="1"/>
        <v>0</v>
      </c>
      <c r="L26" s="46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5">
        <f t="shared" si="6"/>
        <v>0</v>
      </c>
    </row>
    <row r="27" spans="1:16" ht="12" thickBot="1" x14ac:dyDescent="0.25">
      <c r="A27" s="35" t="s">
        <v>69</v>
      </c>
      <c r="B27" s="36"/>
      <c r="C27" s="43" t="s">
        <v>218</v>
      </c>
      <c r="D27" s="22" t="s">
        <v>87</v>
      </c>
      <c r="E27" s="64">
        <v>20.88</v>
      </c>
      <c r="F27" s="65"/>
      <c r="G27" s="62"/>
      <c r="H27" s="44">
        <f t="shared" si="0"/>
        <v>0</v>
      </c>
      <c r="I27" s="62"/>
      <c r="J27" s="62"/>
      <c r="K27" s="45">
        <f t="shared" si="1"/>
        <v>0</v>
      </c>
      <c r="L27" s="46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5">
        <f t="shared" si="6"/>
        <v>0</v>
      </c>
    </row>
    <row r="28" spans="1:16" ht="12" thickBot="1" x14ac:dyDescent="0.25">
      <c r="A28" s="217" t="str">
        <f>'1a'!A70:K70</f>
        <v xml:space="preserve">Tiešās izmaksas kopā, t. sk. darba devēja sociālais nodoklis 23,59% </v>
      </c>
      <c r="B28" s="218"/>
      <c r="C28" s="218"/>
      <c r="D28" s="218"/>
      <c r="E28" s="218"/>
      <c r="F28" s="218"/>
      <c r="G28" s="218"/>
      <c r="H28" s="218"/>
      <c r="I28" s="218"/>
      <c r="J28" s="218"/>
      <c r="K28" s="219"/>
      <c r="L28" s="66">
        <f>SUM(L14:L27)</f>
        <v>0</v>
      </c>
      <c r="M28" s="67">
        <f>SUM(M14:M27)</f>
        <v>0</v>
      </c>
      <c r="N28" s="67">
        <f>SUM(N14:N27)</f>
        <v>0</v>
      </c>
      <c r="O28" s="67">
        <f>SUM(O14:O27)</f>
        <v>0</v>
      </c>
      <c r="P28" s="68">
        <f>SUM(P14:P27)</f>
        <v>0</v>
      </c>
    </row>
    <row r="29" spans="1:16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x14ac:dyDescent="0.2">
      <c r="A31" s="1" t="s">
        <v>14</v>
      </c>
      <c r="B31" s="15"/>
      <c r="C31" s="210">
        <f>'Kops a'!C32:H32</f>
        <v>0</v>
      </c>
      <c r="D31" s="210"/>
      <c r="E31" s="210"/>
      <c r="F31" s="210"/>
      <c r="G31" s="210"/>
      <c r="H31" s="210"/>
      <c r="I31" s="15"/>
      <c r="J31" s="15"/>
      <c r="K31" s="15"/>
      <c r="L31" s="15"/>
      <c r="M31" s="15"/>
      <c r="N31" s="15"/>
      <c r="O31" s="15"/>
      <c r="P31" s="15"/>
    </row>
    <row r="32" spans="1:16" x14ac:dyDescent="0.2">
      <c r="A32" s="15"/>
      <c r="B32" s="15"/>
      <c r="C32" s="147" t="s">
        <v>15</v>
      </c>
      <c r="D32" s="147"/>
      <c r="E32" s="147"/>
      <c r="F32" s="147"/>
      <c r="G32" s="147"/>
      <c r="H32" s="147"/>
      <c r="I32" s="15"/>
      <c r="J32" s="15"/>
      <c r="K32" s="15"/>
      <c r="L32" s="15"/>
      <c r="M32" s="15"/>
      <c r="N32" s="15"/>
      <c r="O32" s="15"/>
      <c r="P32" s="15"/>
    </row>
    <row r="33" spans="1:16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x14ac:dyDescent="0.2">
      <c r="A34" s="81" t="str">
        <f>'Kops a'!A35</f>
        <v xml:space="preserve">Tāme sastādīta 2021. gada </v>
      </c>
      <c r="B34" s="82"/>
      <c r="C34" s="82"/>
      <c r="D34" s="82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1:16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x14ac:dyDescent="0.2">
      <c r="A36" s="1" t="s">
        <v>37</v>
      </c>
      <c r="B36" s="15"/>
      <c r="C36" s="210">
        <f>'Kops a'!C37:H37</f>
        <v>0</v>
      </c>
      <c r="D36" s="210"/>
      <c r="E36" s="210"/>
      <c r="F36" s="210"/>
      <c r="G36" s="210"/>
      <c r="H36" s="210"/>
      <c r="I36" s="15"/>
      <c r="J36" s="15"/>
      <c r="K36" s="15"/>
      <c r="L36" s="15"/>
      <c r="M36" s="15"/>
      <c r="N36" s="15"/>
      <c r="O36" s="15"/>
      <c r="P36" s="15"/>
    </row>
    <row r="37" spans="1:16" x14ac:dyDescent="0.2">
      <c r="A37" s="15"/>
      <c r="B37" s="15"/>
      <c r="C37" s="147" t="s">
        <v>15</v>
      </c>
      <c r="D37" s="147"/>
      <c r="E37" s="147"/>
      <c r="F37" s="147"/>
      <c r="G37" s="147"/>
      <c r="H37" s="147"/>
      <c r="I37" s="15"/>
      <c r="J37" s="15"/>
      <c r="K37" s="15"/>
      <c r="L37" s="15"/>
      <c r="M37" s="15"/>
      <c r="N37" s="15"/>
      <c r="O37" s="15"/>
      <c r="P37" s="15"/>
    </row>
    <row r="38" spans="1:16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6" x14ac:dyDescent="0.2">
      <c r="A39" s="81" t="s">
        <v>54</v>
      </c>
      <c r="B39" s="82"/>
      <c r="C39" s="86">
        <f>'Kops a'!C40</f>
        <v>0</v>
      </c>
      <c r="D39" s="47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ht="13.5" x14ac:dyDescent="0.2">
      <c r="A41" s="96" t="s">
        <v>62</v>
      </c>
    </row>
    <row r="42" spans="1:16" ht="12" x14ac:dyDescent="0.2">
      <c r="A42" s="95" t="s">
        <v>63</v>
      </c>
    </row>
    <row r="43" spans="1:16" ht="12" x14ac:dyDescent="0.2">
      <c r="A43" s="95" t="s">
        <v>64</v>
      </c>
    </row>
  </sheetData>
  <mergeCells count="22">
    <mergeCell ref="C37:H37"/>
    <mergeCell ref="C4:I4"/>
    <mergeCell ref="F12:K12"/>
    <mergeCell ref="A9:F9"/>
    <mergeCell ref="J9:M9"/>
    <mergeCell ref="D8:L8"/>
    <mergeCell ref="A28:K28"/>
    <mergeCell ref="C31:H31"/>
    <mergeCell ref="C32:H32"/>
    <mergeCell ref="C36:H36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27 I15:J27 D15:G27">
    <cfRule type="cellIs" dxfId="41" priority="27" operator="equal">
      <formula>0</formula>
    </cfRule>
  </conditionalFormatting>
  <conditionalFormatting sqref="N9:O9">
    <cfRule type="cellIs" dxfId="40" priority="26" operator="equal">
      <formula>0</formula>
    </cfRule>
  </conditionalFormatting>
  <conditionalFormatting sqref="A9:F9">
    <cfRule type="containsText" dxfId="39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38" priority="23" operator="equal">
      <formula>0</formula>
    </cfRule>
  </conditionalFormatting>
  <conditionalFormatting sqref="O10">
    <cfRule type="cellIs" dxfId="37" priority="22" operator="equal">
      <formula>"20__. gada __. _________"</formula>
    </cfRule>
  </conditionalFormatting>
  <conditionalFormatting sqref="A28:K28">
    <cfRule type="containsText" dxfId="36" priority="21" operator="containsText" text="Tiešās izmaksas kopā, t. sk. darba devēja sociālais nodoklis __.__% ">
      <formula>NOT(ISERROR(SEARCH("Tiešās izmaksas kopā, t. sk. darba devēja sociālais nodoklis __.__% ",A28)))</formula>
    </cfRule>
  </conditionalFormatting>
  <conditionalFormatting sqref="H14:H27 K14:P27 L28:P28">
    <cfRule type="cellIs" dxfId="35" priority="16" operator="equal">
      <formula>0</formula>
    </cfRule>
  </conditionalFormatting>
  <conditionalFormatting sqref="C4:I4">
    <cfRule type="cellIs" dxfId="34" priority="15" operator="equal">
      <formula>0</formula>
    </cfRule>
  </conditionalFormatting>
  <conditionalFormatting sqref="C15:C27">
    <cfRule type="cellIs" dxfId="33" priority="14" operator="equal">
      <formula>0</formula>
    </cfRule>
  </conditionalFormatting>
  <conditionalFormatting sqref="D5:L8">
    <cfRule type="cellIs" dxfId="32" priority="11" operator="equal">
      <formula>0</formula>
    </cfRule>
  </conditionalFormatting>
  <conditionalFormatting sqref="A14:B14 D14:G14">
    <cfRule type="cellIs" dxfId="31" priority="10" operator="equal">
      <formula>0</formula>
    </cfRule>
  </conditionalFormatting>
  <conditionalFormatting sqref="C14">
    <cfRule type="cellIs" dxfId="30" priority="9" operator="equal">
      <formula>0</formula>
    </cfRule>
  </conditionalFormatting>
  <conditionalFormatting sqref="I14:J14">
    <cfRule type="cellIs" dxfId="29" priority="8" operator="equal">
      <formula>0</formula>
    </cfRule>
  </conditionalFormatting>
  <conditionalFormatting sqref="P10">
    <cfRule type="cellIs" dxfId="28" priority="7" operator="equal">
      <formula>"20__. gada __. _________"</formula>
    </cfRule>
  </conditionalFormatting>
  <conditionalFormatting sqref="C36:H36">
    <cfRule type="cellIs" dxfId="27" priority="4" operator="equal">
      <formula>0</formula>
    </cfRule>
  </conditionalFormatting>
  <conditionalFormatting sqref="C31:H31">
    <cfRule type="cellIs" dxfId="26" priority="3" operator="equal">
      <formula>0</formula>
    </cfRule>
  </conditionalFormatting>
  <conditionalFormatting sqref="C36:H36 C39 C31:H31">
    <cfRule type="cellIs" dxfId="25" priority="2" operator="equal">
      <formula>0</formula>
    </cfRule>
  </conditionalFormatting>
  <conditionalFormatting sqref="D1">
    <cfRule type="cellIs" dxfId="2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headerFooter>
    <oddFooter>&amp;R&amp;P</oddFooter>
  </headerFooter>
  <rowBreaks count="1" manualBreakCount="1">
    <brk id="25" max="16383" man="1"/>
  </row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36249DFF-DD18-40B1-AB61-D280DA74812E}">
            <xm:f>NOT(ISERROR(SEARCH("Tāme sastādīta ____. gada ___. ______________",A34)))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A34</xm:sqref>
        </x14:conditionalFormatting>
        <x14:conditionalFormatting xmlns:xm="http://schemas.microsoft.com/office/excel/2006/main">
          <x14:cfRule type="containsText" priority="5" operator="containsText" id="{708D048F-4463-4EB3-AF79-B8653AFFB42B}">
            <xm:f>NOT(ISERROR(SEARCH("Sertifikāta Nr. _________________________________",A39)))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10</vt:i4>
      </vt:variant>
      <vt:variant>
        <vt:lpstr>Diapazoni ar nosaukumiem</vt:lpstr>
      </vt:variant>
      <vt:variant>
        <vt:i4>8</vt:i4>
      </vt:variant>
    </vt:vector>
  </HeadingPairs>
  <TitlesOfParts>
    <vt:vector size="18" baseType="lpstr">
      <vt:lpstr>Kopt a</vt:lpstr>
      <vt:lpstr>Kops a</vt:lpstr>
      <vt:lpstr>1a</vt:lpstr>
      <vt:lpstr>2a</vt:lpstr>
      <vt:lpstr>3a</vt:lpstr>
      <vt:lpstr>4a</vt:lpstr>
      <vt:lpstr>5a</vt:lpstr>
      <vt:lpstr>6a</vt:lpstr>
      <vt:lpstr>7a</vt:lpstr>
      <vt:lpstr>8a</vt:lpstr>
      <vt:lpstr>'1a'!Drukāt_virsrakstus</vt:lpstr>
      <vt:lpstr>'2a'!Drukāt_virsrakstus</vt:lpstr>
      <vt:lpstr>'3a'!Drukāt_virsrakstus</vt:lpstr>
      <vt:lpstr>'4a'!Drukāt_virsrakstus</vt:lpstr>
      <vt:lpstr>'5a'!Drukāt_virsrakstus</vt:lpstr>
      <vt:lpstr>'6a'!Drukāt_virsrakstus</vt:lpstr>
      <vt:lpstr>'7a'!Drukāt_virsrakstus</vt:lpstr>
      <vt:lpstr>'8a'!Drukāt_virsrakstus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Prezenta</cp:lastModifiedBy>
  <cp:lastPrinted>2021-03-10T13:57:12Z</cp:lastPrinted>
  <dcterms:created xsi:type="dcterms:W3CDTF">2019-03-11T11:42:22Z</dcterms:created>
  <dcterms:modified xsi:type="dcterms:W3CDTF">2021-04-28T07:28:13Z</dcterms:modified>
</cp:coreProperties>
</file>