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6.wmf" ContentType="image/x-wmf"/>
  <Override PartName="/xl/media/image17.wmf" ContentType="image/x-wmf"/>
  <Override PartName="/xl/media/image18.wmf" ContentType="image/x-wmf"/>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1" activeTab="1"/>
  </bookViews>
  <sheets>
    <sheet name="apjomi" sheetId="1" state="hidden" r:id="rId2"/>
    <sheet name="BK" sheetId="2" state="visible" r:id="rId3"/>
  </sheets>
  <definedNames>
    <definedName function="false" hidden="false" localSheetId="1" name="_xlnm.Print_Area" vbProcedure="false">BK!$A$1:$P$121</definedName>
    <definedName function="false" hidden="false" localSheetId="1" name="_xlnm.Print_Area" vbProcedure="false">BK!$A$1:$P$114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<sst xmlns="http://schemas.openxmlformats.org/spreadsheetml/2006/main" count="307" uniqueCount="190">
  <si>
    <t xml:space="preserve">Perimetrs lentei, m</t>
  </si>
  <si>
    <t xml:space="preserve">aiļu apdares m², ailes platums</t>
  </si>
  <si>
    <t xml:space="preserve">palodzes, m</t>
  </si>
  <si>
    <t xml:space="preserve">Profili, m</t>
  </si>
  <si>
    <t xml:space="preserve">tips</t>
  </si>
  <si>
    <t xml:space="preserve">skaits</t>
  </si>
  <si>
    <t xml:space="preserve">Loga izmērs, m</t>
  </si>
  <si>
    <t xml:space="preserve">Logu platība m²</t>
  </si>
  <si>
    <t xml:space="preserve">ārējās </t>
  </si>
  <si>
    <t xml:space="preserve">iekšējās</t>
  </si>
  <si>
    <t xml:space="preserve">ārējās</t>
  </si>
  <si>
    <t xml:space="preserve">D/20</t>
  </si>
  <si>
    <t xml:space="preserve">MAT A/10</t>
  </si>
  <si>
    <t xml:space="preserve">MAT D/29.2</t>
  </si>
  <si>
    <t xml:space="preserve">Sakret MAT/ D08</t>
  </si>
  <si>
    <t xml:space="preserve">MAT D/33 + D/06)</t>
  </si>
  <si>
    <t xml:space="preserve">kopā</t>
  </si>
  <si>
    <t xml:space="preserve">PVC</t>
  </si>
  <si>
    <t xml:space="preserve">koka</t>
  </si>
  <si>
    <t xml:space="preserve">L </t>
  </si>
  <si>
    <t xml:space="preserve">h</t>
  </si>
  <si>
    <t xml:space="preserve">1.gab </t>
  </si>
  <si>
    <t xml:space="preserve">hidroizolācijas</t>
  </si>
  <si>
    <t xml:space="preserve">difūzijas</t>
  </si>
  <si>
    <t xml:space="preserve">L1</t>
  </si>
  <si>
    <t xml:space="preserve">L2</t>
  </si>
  <si>
    <t xml:space="preserve">L3</t>
  </si>
  <si>
    <t xml:space="preserve">ārējā stūra profils sakret D/20</t>
  </si>
  <si>
    <t xml:space="preserve">L4</t>
  </si>
  <si>
    <t xml:space="preserve">pielaiduma profils Sakret MAT A/10</t>
  </si>
  <si>
    <t xml:space="preserve">L5</t>
  </si>
  <si>
    <t xml:space="preserve">logailas augšas profils Sakret MAT D/29.2</t>
  </si>
  <si>
    <t xml:space="preserve">t.sk. durvis</t>
  </si>
  <si>
    <t xml:space="preserve">palodzes PVC profils Sakret MAT/ D08</t>
  </si>
  <si>
    <t xml:space="preserve">L6</t>
  </si>
  <si>
    <t xml:space="preserve">L7</t>
  </si>
  <si>
    <t xml:space="preserve">L8</t>
  </si>
  <si>
    <t xml:space="preserve">D1</t>
  </si>
  <si>
    <t xml:space="preserve">cokola PVC profils Sakret MAT D/33</t>
  </si>
  <si>
    <t xml:space="preserve">D2</t>
  </si>
  <si>
    <t xml:space="preserve">cokola PVC profils Sakret MAT D/06</t>
  </si>
  <si>
    <t xml:space="preserve">R1</t>
  </si>
  <si>
    <t xml:space="preserve">R3</t>
  </si>
  <si>
    <t xml:space="preserve">CL-1</t>
  </si>
  <si>
    <t xml:space="preserve">SILTINĀJUMU PLATĪBAS</t>
  </si>
  <si>
    <t xml:space="preserve">Apz.</t>
  </si>
  <si>
    <t xml:space="preserve">Apraksts</t>
  </si>
  <si>
    <t xml:space="preserve">Platība, m²</t>
  </si>
  <si>
    <t xml:space="preserve">Sienas siltinājums</t>
  </si>
  <si>
    <t xml:space="preserve">Sistēma</t>
  </si>
  <si>
    <t xml:space="preserve">S1</t>
  </si>
  <si>
    <t xml:space="preserve">Grunts, siltinājums - akmensvate ( PAROC Linio 10 vai analogs, λ=0,036W/m²K, b=180 mm), līmjava, grunts. Esošā siena -  ķieģeļu siena (b=510mm)</t>
  </si>
  <si>
    <t xml:space="preserve">m²</t>
  </si>
  <si>
    <t xml:space="preserve">AS1</t>
  </si>
  <si>
    <t xml:space="preserve">S2</t>
  </si>
  <si>
    <t xml:space="preserve">Siltinājums - ekstrudētā putupolistirola plāksne (ekvivalents Isover FINNFOAM FL-300; lokšņu biezumi 100 un 50mm); λ=0,036W/mK b=150mm, Līmjava
Vertikālā hidroizolācija (līdz pamata apakšai) Gruntējums. Esošā  betona bloku siena b=400mm</t>
  </si>
  <si>
    <t xml:space="preserve">S3</t>
  </si>
  <si>
    <t xml:space="preserve">Siltinājums - SPU materiāls (Kooltherm K5 vai ekvivalents; λ=0,021W/mK)                               b=40mm, Līmjava, Gruntējums, Esoša mūra siena b=400*mm</t>
  </si>
  <si>
    <t xml:space="preserve">S4</t>
  </si>
  <si>
    <t xml:space="preserve">Siltinājums - akmensvate (Paroc Linio 15 vai ekvivalents) λ=0,037W/mK                       b=30mm, Līmjava, Gruntējums. Esoša mura starpsiena b=340mm, Gruntējums, Līmjava, Siltinājums - akmensvate (Paroc Linio 15 vai ekvivalents) λ=0,037W/mK  b=30mm</t>
  </si>
  <si>
    <t xml:space="preserve">P1</t>
  </si>
  <si>
    <t xml:space="preserve">Pārsegumu siltumizolācija, beramā akmensvate, ekvivalents Paroc BLT 3, λ=0,041W/m²K (b=400mm, ieskaitot sablīvēšanas koef. 1,1), tvaika izolācijas plēve (b=0,2mm), esošais dz-betona pārsegums (b=~220mm)</t>
  </si>
  <si>
    <t xml:space="preserve">P2</t>
  </si>
  <si>
    <t xml:space="preserve">Esošais grīdas sastāvs(b=60mm), esošais dz-betona pārsegums(b=220mm), līmjava, akmensvates lamele ekvivalenta Paroc CGL 20 CY λ=0,037 W/m²K (b=150), ūdensizturīgs krāsojums</t>
  </si>
  <si>
    <t xml:space="preserve">Lokālā tāme Nr.:</t>
  </si>
  <si>
    <t xml:space="preserve">Būvkonstrukciju sadaļa</t>
  </si>
  <si>
    <t xml:space="preserve">Būves nosaukums :  Daudzdzīvokļu dzīvojamā ēka</t>
  </si>
  <si>
    <t xml:space="preserve">Objekta nosaukums: Dzīvojamās mājas bēniņu pārseguma siltinašana un jumta konstrukciju atjaunošana</t>
  </si>
  <si>
    <t xml:space="preserve">Objekta adrese: Šķēdes iela 21, Liepāja</t>
  </si>
  <si>
    <t xml:space="preserve">Tāme sastādīta 2020.gada tirgus cenās, pamatojoties uz:</t>
  </si>
  <si>
    <t xml:space="preserve">BK</t>
  </si>
  <si>
    <t xml:space="preserve">daļas rasējumiem</t>
  </si>
  <si>
    <t xml:space="preserve">Tāmes izmaksas</t>
  </si>
  <si>
    <t xml:space="preserve">euro</t>
  </si>
  <si>
    <t xml:space="preserve">Tāme sastādīta  2020.gada......................................</t>
  </si>
  <si>
    <t xml:space="preserve">Nr.p.k.</t>
  </si>
  <si>
    <t xml:space="preserve">Kods</t>
  </si>
  <si>
    <t xml:space="preserve">Darba nosaukums</t>
  </si>
  <si>
    <t xml:space="preserve">Mērvienība</t>
  </si>
  <si>
    <t xml:space="preserve">Daudzums</t>
  </si>
  <si>
    <t xml:space="preserve">Vienības izmaksas</t>
  </si>
  <si>
    <t xml:space="preserve">Kopā uz visu apjomu</t>
  </si>
  <si>
    <t xml:space="preserve">Laika norma,
(c/h)</t>
  </si>
  <si>
    <r>
      <rPr>
        <sz val="8"/>
        <rFont val="Arial"/>
        <family val="2"/>
        <charset val="186"/>
      </rPr>
      <t xml:space="preserve">Darba samaksas likme (</t>
    </r>
    <r>
      <rPr>
        <i val="true"/>
        <sz val="8"/>
        <rFont val="Arial"/>
        <family val="2"/>
        <charset val="186"/>
      </rPr>
      <t xml:space="preserve">euro</t>
    </r>
    <r>
      <rPr>
        <sz val="8"/>
        <rFont val="Arial"/>
        <family val="2"/>
        <charset val="186"/>
      </rPr>
      <t xml:space="preserve">/h)</t>
    </r>
  </si>
  <si>
    <r>
      <rPr>
        <sz val="8"/>
        <rFont val="Arial"/>
        <family val="2"/>
        <charset val="186"/>
      </rPr>
      <t xml:space="preserve">Darba alga
(</t>
    </r>
    <r>
      <rPr>
        <i val="true"/>
        <sz val="8"/>
        <rFont val="Arial"/>
        <family val="2"/>
        <charset val="186"/>
      </rPr>
      <t xml:space="preserve">euro)</t>
    </r>
  </si>
  <si>
    <r>
      <rPr>
        <sz val="8"/>
        <rFont val="Arial"/>
        <family val="2"/>
        <charset val="186"/>
      </rPr>
      <t xml:space="preserve">Materiāli
(</t>
    </r>
    <r>
      <rPr>
        <i val="true"/>
        <sz val="8"/>
        <rFont val="Arial"/>
        <family val="2"/>
        <charset val="186"/>
      </rPr>
      <t xml:space="preserve">euro)</t>
    </r>
  </si>
  <si>
    <r>
      <rPr>
        <sz val="8"/>
        <rFont val="Arial"/>
        <family val="2"/>
        <charset val="186"/>
      </rPr>
      <t xml:space="preserve">Mehānismi
(</t>
    </r>
    <r>
      <rPr>
        <i val="true"/>
        <sz val="8"/>
        <rFont val="Arial"/>
        <family val="2"/>
        <charset val="186"/>
      </rPr>
      <t xml:space="preserve">euro)</t>
    </r>
  </si>
  <si>
    <r>
      <rPr>
        <sz val="8"/>
        <rFont val="Arial"/>
        <family val="2"/>
        <charset val="186"/>
      </rPr>
      <t xml:space="preserve">Kopā
(</t>
    </r>
    <r>
      <rPr>
        <i val="true"/>
        <sz val="8"/>
        <rFont val="Arial"/>
        <family val="2"/>
        <charset val="186"/>
      </rPr>
      <t xml:space="preserve">euro)</t>
    </r>
  </si>
  <si>
    <t xml:space="preserve">Darbietilpība
(c/h)</t>
  </si>
  <si>
    <r>
      <rPr>
        <sz val="8"/>
        <rFont val="Arial"/>
        <family val="2"/>
        <charset val="186"/>
      </rPr>
      <t xml:space="preserve">Summa
(</t>
    </r>
    <r>
      <rPr>
        <i val="true"/>
        <sz val="8"/>
        <rFont val="Arial"/>
        <family val="2"/>
        <charset val="186"/>
      </rPr>
      <t xml:space="preserve">euro)</t>
    </r>
  </si>
  <si>
    <t xml:space="preserve">Tehnoloģisko atvērumu (37 gb.) 600x800 mm izbūve ribotu dzelzsbetona paneļu plātnē, b=30 mm:</t>
  </si>
  <si>
    <t xml:space="preserve">Jumta sastāva izgriešana līdz panelim (4*- kārtu ruberoīds, cem.java-20), 37 vietas pa 0,5 m² </t>
  </si>
  <si>
    <t xml:space="preserve">Dzelzsbetona plātnes 600x800 izzāģēsana ar b=30 mm, 37 vietas pa 0,5 m²</t>
  </si>
  <si>
    <t xml:space="preserve">Tehnoloģisko atvērumu (37 gb.) aizbetonēšana pēc bēniņu pārseguma siltināšanas:</t>
  </si>
  <si>
    <t xml:space="preserve">Betons B20 F50, b=50 mm, atvērumu 600x800 mm aizbetonēšanai: 0,05x0,6x0,8x37=</t>
  </si>
  <si>
    <t xml:space="preserve">m³</t>
  </si>
  <si>
    <t xml:space="preserve">betons</t>
  </si>
  <si>
    <t xml:space="preserve">Metāla sijas U-profils Nr.8 atvēruma malās, kop.l=0,8 m; 2 x 37 gab=74 gab; L=74x0,8=59 m</t>
  </si>
  <si>
    <t xml:space="preserve">kg</t>
  </si>
  <si>
    <t xml:space="preserve">Leņķdzelzs 50x5, metināts pie U-profila sijām, kop.l=0,8 m, 2x37 gab=74 ga; L=74x0,8=59 m</t>
  </si>
  <si>
    <t xml:space="preserve">Stiegru Ø8AIII siets 100x100 mm atvērumu aizbetonēšanai, (0,6x0,8 m), kop.L=11mx37=407 m</t>
  </si>
  <si>
    <t xml:space="preserve">Metāla elementu pretkorozijas krāsošana</t>
  </si>
  <si>
    <t xml:space="preserve">  grunts</t>
  </si>
  <si>
    <t xml:space="preserve">Parapetu paaugstināšana, parapetu detaļas pa jumta perimetru:</t>
  </si>
  <si>
    <t xml:space="preserve">Esošā cinkotā skārda apšuvuma, b=0,75 m, noņemšana no parapetiem (parap. L=287 m)</t>
  </si>
  <si>
    <t xml:space="preserve">Ārsienu parapetu augšējās virsmas attīrīšana mūra darbu veikšanai-parapetu paaugstināšanai</t>
  </si>
  <si>
    <t xml:space="preserve"> Ārsienu paaugstināšana par 40 cm ar gāzbetona bloku mūri (b=40cm )</t>
  </si>
  <si>
    <t xml:space="preserve">Java M100</t>
  </si>
  <si>
    <t xml:space="preserve">Bloki </t>
  </si>
  <si>
    <t xml:space="preserve">Paligmateriāli</t>
  </si>
  <si>
    <t xml:space="preserve">kpl</t>
  </si>
  <si>
    <t xml:space="preserve">Metāla enkuri Ø12, l= 300 mm,  s=600, 15 cm ieurbti esošā sienā un iemūrēti jaunajā, 479 gab</t>
  </si>
  <si>
    <t xml:space="preserve">Uz bloku mūra parapeta enkurota antiseptizēta koka lata 50x50÷70(h)x l=650, s=600; 479 gab</t>
  </si>
  <si>
    <t xml:space="preserve">  kokmateriāli</t>
  </si>
  <si>
    <t xml:space="preserve">  metāla stiprinājumi</t>
  </si>
  <si>
    <t xml:space="preserve">Ķīļenkuri Ø12x125, 2 gab uz latu</t>
  </si>
  <si>
    <t xml:space="preserve">gb</t>
  </si>
  <si>
    <t xml:space="preserve">18 mm bieza mitruma izturīgā OSB plātne , b=650, uz parapeta, stiprināta pie latām</t>
  </si>
  <si>
    <t xml:space="preserve">OSB</t>
  </si>
  <si>
    <t xml:space="preserve">skrūves</t>
  </si>
  <si>
    <t xml:space="preserve">Liekti metāla enkuri -4x40, l=1 m, s=600, skārda aplocīšanai, kop.l=1 mx479gb+7 m (ass 36)</t>
  </si>
  <si>
    <t xml:space="preserve">Jumta skārds RR23 parapetu apšūšanai pēc sienu siltināšanas (1,2 mx287 m)+18 m²(ass 36)=</t>
  </si>
  <si>
    <t xml:space="preserve">skārds</t>
  </si>
  <si>
    <t xml:space="preserve">Skrūves</t>
  </si>
  <si>
    <t xml:space="preserve">Parapetu virsmas siltināšana 50 mm biezumā ar Paroc Linio 15 , h+b=(0,6+0,65)x287 m</t>
  </si>
  <si>
    <t xml:space="preserve">Ķieģeļu mūra vēdināšanas izvadu atjaunošana (40 gab; perimetrs 147 m; laukums - 23 m²):</t>
  </si>
  <si>
    <t xml:space="preserve">Cementa javas slīpinājumu un betona plātņu demontāža no 40 vēdināšanas izvadiem</t>
  </si>
  <si>
    <t xml:space="preserve">Esošu papildus jumta seguma pieslēguma kārtu noņemšana ap izvadiem, b=30 cm, L=147 m</t>
  </si>
  <si>
    <t xml:space="preserve">Cementa javas slīpinājumu, bxh=150x150 mm, noņemšana gar izvadiem</t>
  </si>
  <si>
    <t xml:space="preserve">4 augšējo mūra kārtu noņemšana no vēdināšanas izvadiem</t>
  </si>
  <si>
    <t xml:space="preserve">Izvadu galu mūrēšana no 4 ķieģeļu mūra kārtām</t>
  </si>
  <si>
    <t xml:space="preserve">Ķieģeļi</t>
  </si>
  <si>
    <t xml:space="preserve">Izvadu mūra izdrupumu remonts sānu virsmā, h~0,7 m </t>
  </si>
  <si>
    <t xml:space="preserve">java</t>
  </si>
  <si>
    <t xml:space="preserve">Četrslīpju gliudā cinkotā skārda jumtiņu izbūve virs izvadiem, 40 gab, skat.lapu BK-3 </t>
  </si>
  <si>
    <t xml:space="preserve">Plakantērauda detaļas -4x40, l=480, metāla jumtiņu enkurošanai pie mūra; vidēji 8 gab uz  izvadu</t>
  </si>
  <si>
    <t xml:space="preserve">Ķīļenkuri Ø10x95, 2 gab uz vienu enkuru, 8x2x40 gab</t>
  </si>
  <si>
    <t xml:space="preserve">Metāla detaļu pretkorozijas krāsojums</t>
  </si>
  <si>
    <t xml:space="preserve">grunts</t>
  </si>
  <si>
    <t xml:space="preserve">Mūra virsmas apmešana ar jaukto javu, 40 izvadi, h=1,4 m</t>
  </si>
  <si>
    <t xml:space="preserve">Mūra virsmas krāsošana uz gruntējuma (krāsu tonis AR daļā) </t>
  </si>
  <si>
    <t xml:space="preserve">Grunts </t>
  </si>
  <si>
    <t xml:space="preserve">Špaktels </t>
  </si>
  <si>
    <t xml:space="preserve">Krāsa</t>
  </si>
  <si>
    <t xml:space="preserve">Jumta seguma atjaunošana 2 kārtās  (1535 m²) un jumta pieslēguma detaļu ierīkošana:</t>
  </si>
  <si>
    <t xml:space="preserve">Jumta virsmas attīrīšana no esošā seguma; virsmas rūpīga nolīdzināšana (cementa java 10÷20 mm)</t>
  </si>
  <si>
    <t xml:space="preserve">Tekņu virsmas slīpināšana ar cementa javu 10÷80 mm; b=600* mm, L=118 m</t>
  </si>
  <si>
    <t xml:space="preserve">Stūra elementi 100x100, anal. Paroc ROB 60, gar parapetiem, izvadiem un lūkām, kop.L=456</t>
  </si>
  <si>
    <t xml:space="preserve">m</t>
  </si>
  <si>
    <t xml:space="preserve">Divkārtu veltņu mat. Ieklāšana. Augšējā kārta - b=4mm, apakšējā - b=2,5mm.</t>
  </si>
  <si>
    <t xml:space="preserve">Apakšējās jumta seguma kārtas ieklāšana, anal. Bipol EPP (3,5 kg/m²),  uz līdzenas virsmas</t>
  </si>
  <si>
    <t xml:space="preserve">Augšējās jumta seguma kārtas ieklāšana, anal. Bipol EKP (4,5 kg/m²),  uz līdzenas virsmas</t>
  </si>
  <si>
    <t xml:space="preserve">Gāze</t>
  </si>
  <si>
    <t xml:space="preserve">bal</t>
  </si>
  <si>
    <t xml:space="preserve">Papildus ruberoīds 2 kārtās jumta pieslēgumiem pie parapeta, vēdin. izvadiem un lūkām</t>
  </si>
  <si>
    <t xml:space="preserve">Bipol EPP (3,5 kg/m²)</t>
  </si>
  <si>
    <t xml:space="preserve">Frēzēta grope, 3 cm dziļi, mūra izvados cinkotā jumta skārda pielēgšanai</t>
  </si>
  <si>
    <t xml:space="preserve">Cinkots jumta skārds izvadu pieslēgumiem pie jumta seguma, b=0,3 m; L=147</t>
  </si>
  <si>
    <t xml:space="preserve">Šuvju hermetizēšana vēdināšanas izvadiem gar cinkotā skārda pielslēgumu </t>
  </si>
  <si>
    <t xml:space="preserve">Speciālas čaulas ārējo kabeļu  iestrādei sienās un jumta konstrukcijās, šuvju hermetizēšana (pecizēt)</t>
  </si>
  <si>
    <t xml:space="preserve">Nokrišņu ūdens novadīšanas piltuvju nomaiņa pret jaunām, Ø110 mm  ar pagarinājumu 1,2* m (precizēt pēc vietas) līdz pieslēgumam ar esošām lietusūdens novadīšanas caurulēm - mezglu un tā  detaļas skatīt lapā BK-3</t>
  </si>
  <si>
    <t xml:space="preserve">Bēniņu lūku atjaunošana</t>
  </si>
  <si>
    <t xml:space="preserve">Esošu bēniņu lūku, 750*x750* mm, atjaunošana (7 kāpņu telpās):</t>
  </si>
  <si>
    <t xml:space="preserve">Esošo koka lūku 0,75x0,75 m demontāža</t>
  </si>
  <si>
    <t xml:space="preserve">Lūku atvērumu virsmas remonts : virsmas attīrīšana, cementa javas izlīdzinošā kārta</t>
  </si>
  <si>
    <t xml:space="preserve">Ugunsdrošu lūku EI60, 750*x750* mm, montāža esošos atvērumos  </t>
  </si>
  <si>
    <t xml:space="preserve">Esošo metāla kāpņu krāsojuma atjaunošana (7 kāpnes uz bēniņu lūkām)</t>
  </si>
  <si>
    <t xml:space="preserve">Krāsa </t>
  </si>
  <si>
    <t xml:space="preserve">Gāzbetona bloku mūris b=200 mm, h=1* m pa lūkas perimetru, 7 lūkas 750*x750* </t>
  </si>
  <si>
    <t xml:space="preserve">Liektu metāla skavu, b=600, Ø16,  l=1* m, iestrāde gāzbetona bloku mūrī, 2 gab uz lūku</t>
  </si>
  <si>
    <t xml:space="preserve">Bēniņu pārseguma siltināšana (1351m²) :</t>
  </si>
  <si>
    <t xml:space="preserve">Izdedžu, būvgružu u.c. izvākšana no mikrobēniņu telpas, biezums pieņemts ~0,20 m</t>
  </si>
  <si>
    <t xml:space="preserve">Tvaika izolācijas ieklāšana uz izlīdzinātas virsmas, ar uzliekumu uz sienām, izvadien, lūkām</t>
  </si>
  <si>
    <t xml:space="preserve">Akmens vates siltinājums, analogs Paroc BLT3, b=400 mm, k=1,1 (ieskaitot slīpinājumus)</t>
  </si>
  <si>
    <t xml:space="preserve">berama akmensvate</t>
  </si>
  <si>
    <t xml:space="preserve">Gaisa vadu iebūve esošos atvērumos, Ø100, ar restīti fasādē un uzliekumu bēniņos, l=1.2 m</t>
  </si>
  <si>
    <t xml:space="preserve">Būvgružu savākšana un aizvešana t.sk.konteineru izmaksas</t>
  </si>
  <si>
    <t xml:space="preserve">obj.</t>
  </si>
  <si>
    <t xml:space="preserve">Tiešās izmaksas kopā:</t>
  </si>
  <si>
    <t xml:space="preserve">Transporta izdevumi no materiālu izdevumiem:</t>
  </si>
  <si>
    <t xml:space="preserve">Kopā izmaksas: </t>
  </si>
  <si>
    <t xml:space="preserve">Virsizdevumi:</t>
  </si>
  <si>
    <t xml:space="preserve">Peļņa:</t>
  </si>
  <si>
    <t xml:space="preserve">Kopā bez PVN</t>
  </si>
  <si>
    <t xml:space="preserve">PVN:</t>
  </si>
  <si>
    <t xml:space="preserve">Pavisam kopā:</t>
  </si>
  <si>
    <t xml:space="preserve">Piezīmes:  Objekta aprīkojums (nožogojums, materiālu konteineri, tualetes un šo elementu uzturēšana un transports) iekļauts virsizdevumos. Tāpat virsizdevumos iekļauts - būvtāfele, brīdinājuma zīmju uzstādīšana, materiālu apsegšana, elektroenerģija apgaismojumam un instrumentu darbināšanai, ūdens,  u.c. specifikācijā neminēti izdevumi un materiāli, bez kuriem nav iespējams veikt objekta realizāciju atbilstoši projektam. Materiālu transporta izmaksas iekļautas to cenā. Darba devēja soc. nodoklis 24.09% apmērā iekļauts darba samaksas likmē. Galveno materiālu cenā iekļauti visi palīgmateriāli, bez kuriem nav īstenojami projektā iekļautie risinājumi.</t>
  </si>
  <si>
    <t xml:space="preserve">Sastādīja: </t>
  </si>
  <si>
    <t xml:space="preserve">Pārbaudīja:</t>
  </si>
  <si>
    <t xml:space="preserve">būvprakses sertifikāts Nr</t>
  </si>
</sst>
</file>

<file path=xl/styles.xml><?xml version="1.0" encoding="utf-8"?>
<styleSheet xmlns="http://schemas.openxmlformats.org/spreadsheetml/2006/main">
  <numFmts count="9">
    <numFmt numFmtId="164" formatCode="General"/>
    <numFmt numFmtId="165" formatCode="0"/>
    <numFmt numFmtId="166" formatCode="0.00"/>
    <numFmt numFmtId="167" formatCode="@"/>
    <numFmt numFmtId="168" formatCode="_-* #,##0.00_-;\-* #,##0.00_-;_-* \-??_-;_-@_-"/>
    <numFmt numFmtId="169" formatCode="0.00000"/>
    <numFmt numFmtId="170" formatCode="0%"/>
    <numFmt numFmtId="171" formatCode="#,##0.00"/>
    <numFmt numFmtId="172" formatCode="_-* #,##0.00\ _L_s_-;\-* #,##0.00\ _L_s_-;_-* \-??\ _L_s_-;_-@_-"/>
  </numFmts>
  <fonts count="23">
    <font>
      <sz val="11"/>
      <color rgb="FF000000"/>
      <name val="Calibri"/>
      <family val="2"/>
      <charset val="186"/>
    </font>
    <font>
      <sz val="10"/>
      <name val="Arial"/>
      <family val="0"/>
      <charset val="186"/>
    </font>
    <font>
      <sz val="10"/>
      <name val="Arial"/>
      <family val="0"/>
      <charset val="186"/>
    </font>
    <font>
      <sz val="10"/>
      <name val="Arial"/>
      <family val="0"/>
      <charset val="186"/>
    </font>
    <font>
      <sz val="8"/>
      <color rgb="FF000000"/>
      <name val="Arial"/>
      <family val="2"/>
      <charset val="186"/>
    </font>
    <font>
      <sz val="6"/>
      <color rgb="FF000000"/>
      <name val="Arial"/>
      <family val="2"/>
      <charset val="186"/>
    </font>
    <font>
      <b val="true"/>
      <sz val="8"/>
      <color rgb="FF000000"/>
      <name val="Arial"/>
      <family val="2"/>
      <charset val="186"/>
    </font>
    <font>
      <sz val="8"/>
      <color rgb="FFFF0000"/>
      <name val="Arial"/>
      <family val="2"/>
      <charset val="186"/>
    </font>
    <font>
      <sz val="8"/>
      <color rgb="FF000000"/>
      <name val="Calibri"/>
      <family val="2"/>
      <charset val="186"/>
    </font>
    <font>
      <sz val="8"/>
      <color rgb="FFFF0000"/>
      <name val="Calibri"/>
      <family val="2"/>
      <charset val="186"/>
    </font>
    <font>
      <sz val="8"/>
      <color rgb="FF548235"/>
      <name val="Calibri"/>
      <family val="2"/>
      <charset val="186"/>
    </font>
    <font>
      <b val="true"/>
      <sz val="8"/>
      <color rgb="FF548235"/>
      <name val="Calibri"/>
      <family val="2"/>
      <charset val="186"/>
    </font>
    <font>
      <sz val="6"/>
      <name val="Arial"/>
      <family val="2"/>
      <charset val="186"/>
    </font>
    <font>
      <b val="true"/>
      <sz val="8"/>
      <color rgb="FFFF0000"/>
      <name val="Arial"/>
      <family val="2"/>
      <charset val="186"/>
    </font>
    <font>
      <b val="true"/>
      <sz val="6"/>
      <color rgb="FFFF0000"/>
      <name val="Arial"/>
      <family val="2"/>
      <charset val="186"/>
    </font>
    <font>
      <sz val="10"/>
      <color rgb="FF000000"/>
      <name val="Calibri"/>
      <family val="2"/>
      <charset val="186"/>
    </font>
    <font>
      <sz val="7"/>
      <color rgb="FF000000"/>
      <name val="Arial"/>
      <family val="2"/>
      <charset val="186"/>
    </font>
    <font>
      <sz val="8"/>
      <name val="Arial"/>
      <family val="2"/>
      <charset val="186"/>
    </font>
    <font>
      <b val="true"/>
      <sz val="8"/>
      <name val="Arial"/>
      <family val="2"/>
      <charset val="186"/>
    </font>
    <font>
      <i val="true"/>
      <sz val="8"/>
      <name val="Arial"/>
      <family val="2"/>
      <charset val="186"/>
    </font>
    <font>
      <sz val="8"/>
      <name val="Arial"/>
      <family val="2"/>
      <charset val="204"/>
    </font>
    <font>
      <sz val="10"/>
      <name val="Arial"/>
      <family val="2"/>
      <charset val="186"/>
    </font>
    <font>
      <b val="true"/>
      <sz val="8"/>
      <name val="Arial"/>
      <family val="2"/>
      <charset val="204"/>
    </font>
  </fonts>
  <fills count="4">
    <fill>
      <patternFill patternType="none"/>
    </fill>
    <fill>
      <patternFill patternType="gray125"/>
    </fill>
    <fill>
      <patternFill patternType="solid">
        <fgColor rgb="FFFFFFCC"/>
        <bgColor rgb="FFFFFFFF"/>
      </patternFill>
    </fill>
    <fill>
      <patternFill patternType="solid">
        <fgColor rgb="FFFFFFFF"/>
        <bgColor rgb="FFFFFFCC"/>
      </patternFill>
    </fill>
  </fills>
  <borders count="5">
    <border diagonalUp="false" diagonalDown="false">
      <left/>
      <right/>
      <top/>
      <bottom/>
      <diagonal/>
    </border>
    <border diagonalUp="false" diagonalDown="false">
      <left style="thin"/>
      <right style="thin"/>
      <top style="thin"/>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8" fontId="21"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3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4" fontId="4" fillId="0" borderId="0" xfId="0" applyFont="true" applyBorder="true" applyAlignment="true" applyProtection="false">
      <alignment horizontal="right" vertical="center" textRotation="0" wrapText="false" indent="0" shrinkToFit="false"/>
      <protection locked="true" hidden="false"/>
    </xf>
    <xf numFmtId="164" fontId="5" fillId="0" borderId="0" xfId="0" applyFont="true" applyBorder="true" applyAlignment="true" applyProtection="false">
      <alignment horizontal="right" vertical="center" textRotation="0" wrapText="false" indent="0" shrinkToFit="false"/>
      <protection locked="true" hidden="false"/>
    </xf>
    <xf numFmtId="164" fontId="6" fillId="0" borderId="0" xfId="0" applyFont="true" applyBorder="true" applyAlignment="true" applyProtection="false">
      <alignment horizontal="right" vertical="center"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right"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11" fillId="2"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true" indent="0" shrinkToFit="false"/>
      <protection locked="true" hidden="false"/>
    </xf>
    <xf numFmtId="164" fontId="8" fillId="0" borderId="0" xfId="0" applyFont="true" applyBorder="true" applyAlignment="true" applyProtection="false">
      <alignment horizontal="right"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5" fontId="6" fillId="0" borderId="0" xfId="0" applyFont="true" applyBorder="false" applyAlignment="true" applyProtection="false">
      <alignment horizontal="center" vertical="center" textRotation="0" wrapText="false" indent="0" shrinkToFit="false"/>
      <protection locked="true" hidden="false"/>
    </xf>
    <xf numFmtId="165" fontId="4" fillId="0" borderId="0" xfId="0" applyFont="true" applyBorder="fals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14" fillId="0" borderId="0" xfId="0" applyFont="true" applyBorder="false" applyAlignment="true" applyProtection="false">
      <alignment horizontal="center" vertical="center"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center" vertical="center" textRotation="0" wrapText="false" indent="0" shrinkToFit="false"/>
      <protection locked="true" hidden="false"/>
    </xf>
    <xf numFmtId="164" fontId="16" fillId="0" borderId="2" xfId="0" applyFont="true" applyBorder="true" applyAlignment="true" applyProtection="false">
      <alignment horizontal="general" vertical="center" textRotation="0" wrapText="tru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true" applyProtection="false">
      <alignment horizontal="left" vertical="bottom" textRotation="0" wrapText="false" indent="0" shrinkToFit="false"/>
      <protection locked="true" hidden="false"/>
    </xf>
    <xf numFmtId="164" fontId="17" fillId="0" borderId="0" xfId="0" applyFont="true" applyBorder="true" applyAlignment="true" applyProtection="false">
      <alignment horizontal="right" vertical="center" textRotation="0" wrapText="false" indent="0" shrinkToFit="false"/>
      <protection locked="true" hidden="false"/>
    </xf>
    <xf numFmtId="164" fontId="17" fillId="0" borderId="0" xfId="0" applyFont="true" applyBorder="true" applyAlignment="true" applyProtection="false">
      <alignment horizontal="right" vertical="bottom" textRotation="0" wrapText="false" indent="0" shrinkToFit="false"/>
      <protection locked="tru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18" fillId="0" borderId="0" xfId="0" applyFont="true" applyBorder="true" applyAlignment="true" applyProtection="false">
      <alignment horizontal="left" vertical="center" textRotation="0" wrapText="false" indent="0" shrinkToFit="false"/>
      <protection locked="true" hidden="false"/>
    </xf>
    <xf numFmtId="164" fontId="17" fillId="0" borderId="0"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true" applyAlignment="false" applyProtection="false">
      <alignment horizontal="general" vertical="bottom" textRotation="0" wrapText="false" indent="0" shrinkToFit="false"/>
      <protection locked="true" hidden="false"/>
    </xf>
    <xf numFmtId="164" fontId="17" fillId="0" borderId="0" xfId="0" applyFont="true" applyBorder="true" applyAlignment="true" applyProtection="false">
      <alignment horizontal="general" vertical="center" textRotation="0" wrapText="true" indent="0" shrinkToFit="false"/>
      <protection locked="true" hidden="false"/>
    </xf>
    <xf numFmtId="164" fontId="17" fillId="0" borderId="0" xfId="0" applyFont="true" applyBorder="true" applyAlignment="true" applyProtection="false">
      <alignment horizontal="left" vertical="center" textRotation="0" wrapText="true" indent="0" shrinkToFit="false"/>
      <protection locked="true" hidden="false"/>
    </xf>
    <xf numFmtId="164" fontId="17" fillId="0" borderId="0"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left" vertical="center" textRotation="0" wrapText="false" indent="0" shrinkToFit="false"/>
      <protection locked="true" hidden="false"/>
    </xf>
    <xf numFmtId="164" fontId="17" fillId="0" borderId="0" xfId="0" applyFont="true" applyBorder="false" applyAlignment="true" applyProtection="false">
      <alignment horizontal="general" vertical="center" textRotation="0" wrapText="true" indent="0" shrinkToFit="false"/>
      <protection locked="true" hidden="false"/>
    </xf>
    <xf numFmtId="164" fontId="17" fillId="0" borderId="0" xfId="0" applyFont="true" applyBorder="false" applyAlignment="true" applyProtection="false">
      <alignment horizontal="left" vertical="center" textRotation="0" wrapText="tru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4" fontId="17" fillId="0" borderId="0" xfId="0" applyFont="true" applyBorder="true" applyAlignment="true" applyProtection="true">
      <alignment horizontal="right" vertical="center" textRotation="0" wrapText="false" indent="0" shrinkToFit="false"/>
      <protection locked="false" hidden="false"/>
    </xf>
    <xf numFmtId="164" fontId="17" fillId="0" borderId="0" xfId="0" applyFont="true" applyBorder="true" applyAlignment="true" applyProtection="true">
      <alignment horizontal="left" vertical="center" textRotation="0" wrapText="false" indent="0" shrinkToFit="false"/>
      <protection locked="false" hidden="false"/>
    </xf>
    <xf numFmtId="164" fontId="17" fillId="0" borderId="0" xfId="0" applyFont="true" applyBorder="true" applyAlignment="true" applyProtection="false">
      <alignment horizontal="general" vertical="center" textRotation="0" wrapText="false" indent="0" shrinkToFit="false"/>
      <protection locked="true" hidden="false"/>
    </xf>
    <xf numFmtId="166" fontId="17" fillId="0" borderId="0"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true" applyAlignment="true" applyProtection="true">
      <alignment horizontal="center" vertical="center" textRotation="0" wrapText="false" indent="0" shrinkToFit="false"/>
      <protection locked="false" hidden="false"/>
    </xf>
    <xf numFmtId="166" fontId="17" fillId="0" borderId="0" xfId="0" applyFont="true" applyBorder="true" applyAlignment="true" applyProtection="true">
      <alignment horizontal="center" vertical="bottom" textRotation="0" wrapText="true" indent="0" shrinkToFit="false"/>
      <protection locked="true" hidden="false"/>
    </xf>
    <xf numFmtId="164" fontId="17" fillId="0" borderId="3" xfId="0" applyFont="true" applyBorder="true" applyAlignment="true" applyProtection="false">
      <alignment horizontal="left" vertical="center" textRotation="90" wrapText="true" indent="0" shrinkToFit="false"/>
      <protection locked="true" hidden="false"/>
    </xf>
    <xf numFmtId="164" fontId="17" fillId="0" borderId="3" xfId="0" applyFont="true" applyBorder="true" applyAlignment="true" applyProtection="false">
      <alignment horizontal="center" vertical="center" textRotation="90" wrapText="true" indent="0" shrinkToFit="false"/>
      <protection locked="true" hidden="false"/>
    </xf>
    <xf numFmtId="164" fontId="17" fillId="0" borderId="3" xfId="0" applyFont="true" applyBorder="true" applyAlignment="true" applyProtection="false">
      <alignment horizontal="left" vertical="center" textRotation="0" wrapText="true" indent="0" shrinkToFit="false"/>
      <protection locked="true" hidden="false"/>
    </xf>
    <xf numFmtId="164" fontId="17" fillId="0" borderId="3" xfId="0" applyFont="true" applyBorder="true" applyAlignment="true" applyProtection="false">
      <alignment horizontal="center" vertical="center" textRotation="90" wrapText="false" indent="0" shrinkToFit="false"/>
      <protection locked="true" hidden="false"/>
    </xf>
    <xf numFmtId="164" fontId="17" fillId="0" borderId="3" xfId="0" applyFont="true" applyBorder="true" applyAlignment="true" applyProtection="false">
      <alignment horizontal="center" vertical="center" textRotation="0" wrapText="false" indent="0" shrinkToFit="false"/>
      <protection locked="true" hidden="false"/>
    </xf>
    <xf numFmtId="164" fontId="17" fillId="0" borderId="3" xfId="0" applyFont="true" applyBorder="true" applyAlignment="true" applyProtection="false">
      <alignment horizontal="left" vertical="center" textRotation="0" wrapText="false" indent="0" shrinkToFit="false"/>
      <protection locked="true" hidden="false"/>
    </xf>
    <xf numFmtId="165" fontId="17" fillId="0" borderId="3" xfId="0" applyFont="true" applyBorder="true" applyAlignment="true" applyProtection="false">
      <alignment horizontal="left" vertical="center" textRotation="0" wrapText="true" indent="0" shrinkToFit="false"/>
      <protection locked="true" hidden="false"/>
    </xf>
    <xf numFmtId="164" fontId="18" fillId="0" borderId="2" xfId="0" applyFont="true" applyBorder="true" applyAlignment="true" applyProtection="false">
      <alignment horizontal="left" vertical="center" textRotation="0" wrapText="true" indent="0" shrinkToFit="false"/>
      <protection locked="true" hidden="false"/>
    </xf>
    <xf numFmtId="164" fontId="17" fillId="0" borderId="2" xfId="0" applyFont="true" applyBorder="true" applyAlignment="true" applyProtection="false">
      <alignment horizontal="center" vertical="center" textRotation="0" wrapText="true" indent="0" shrinkToFit="false"/>
      <protection locked="true" hidden="false"/>
    </xf>
    <xf numFmtId="165" fontId="17" fillId="0" borderId="2"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7" fontId="17" fillId="0" borderId="2" xfId="0" applyFont="true" applyBorder="true" applyAlignment="true" applyProtection="true">
      <alignment horizontal="center" vertical="center" textRotation="0" wrapText="true" indent="0" shrinkToFit="false"/>
      <protection locked="true" hidden="false"/>
    </xf>
    <xf numFmtId="164" fontId="17" fillId="0" borderId="2" xfId="0" applyFont="true" applyBorder="true" applyAlignment="true" applyProtection="false">
      <alignment horizontal="left" vertical="center" textRotation="0" wrapText="true" indent="0" shrinkToFit="false"/>
      <protection locked="true" hidden="false"/>
    </xf>
    <xf numFmtId="166" fontId="17" fillId="0" borderId="2" xfId="0" applyFont="true" applyBorder="true" applyAlignment="true" applyProtection="false">
      <alignment horizontal="center" vertical="center" textRotation="0" wrapText="true" indent="0" shrinkToFit="false"/>
      <protection locked="true" hidden="false"/>
    </xf>
    <xf numFmtId="166" fontId="17" fillId="0" borderId="2" xfId="0" applyFont="true" applyBorder="true" applyAlignment="true" applyProtection="true">
      <alignment horizontal="center" vertical="center" textRotation="0" wrapText="true" indent="0" shrinkToFit="false"/>
      <protection locked="true" hidden="false"/>
    </xf>
    <xf numFmtId="168" fontId="20" fillId="0" borderId="4" xfId="15" applyFont="true" applyBorder="true" applyAlignment="true" applyProtection="true">
      <alignment horizontal="center" vertical="center" textRotation="0" wrapText="false" indent="0" shrinkToFit="false"/>
      <protection locked="true" hidden="false"/>
    </xf>
    <xf numFmtId="168" fontId="20" fillId="0" borderId="4" xfId="15" applyFont="true" applyBorder="true" applyAlignment="true" applyProtection="true">
      <alignment horizontal="center" vertical="center" textRotation="0" wrapText="true" indent="0" shrinkToFit="false"/>
      <protection locked="true" hidden="false"/>
    </xf>
    <xf numFmtId="164" fontId="17" fillId="0" borderId="2" xfId="0" applyFont="true" applyBorder="true" applyAlignment="true" applyProtection="false">
      <alignment horizontal="right" vertical="center" textRotation="0" wrapText="true" indent="0" shrinkToFit="false"/>
      <protection locked="true" hidden="false"/>
    </xf>
    <xf numFmtId="164" fontId="4" fillId="0" borderId="2" xfId="0" applyFont="true" applyBorder="true" applyAlignment="true" applyProtection="false">
      <alignment horizontal="left" vertical="center" textRotation="0" wrapText="tru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17" fillId="0" borderId="2" xfId="0" applyFont="true" applyBorder="true" applyAlignment="true" applyProtection="false">
      <alignment horizontal="center" vertical="center" textRotation="0" wrapText="true" indent="0" shrinkToFit="false"/>
      <protection locked="true" hidden="false"/>
    </xf>
    <xf numFmtId="167" fontId="17" fillId="0" borderId="2" xfId="0" applyFont="true" applyBorder="true" applyAlignment="true" applyProtection="true">
      <alignment horizontal="center" vertical="center" textRotation="0" wrapText="true" indent="0" shrinkToFit="false"/>
      <protection locked="true" hidden="false"/>
    </xf>
    <xf numFmtId="164" fontId="17" fillId="0" borderId="2" xfId="0" applyFont="true" applyBorder="true" applyAlignment="true" applyProtection="false">
      <alignment horizontal="left" vertical="center" textRotation="0" wrapText="true" indent="0" shrinkToFit="false"/>
      <protection locked="true" hidden="false"/>
    </xf>
    <xf numFmtId="166" fontId="17" fillId="0" borderId="2" xfId="0" applyFont="true" applyBorder="true" applyAlignment="true" applyProtection="false">
      <alignment horizontal="center" vertical="center" textRotation="0" wrapText="true" indent="0" shrinkToFit="false"/>
      <protection locked="true" hidden="false"/>
    </xf>
    <xf numFmtId="166" fontId="17" fillId="0" borderId="2" xfId="0" applyFont="true" applyBorder="true" applyAlignment="true" applyProtection="true">
      <alignment horizontal="center" vertical="center" textRotation="0" wrapText="true" indent="0" shrinkToFit="false"/>
      <protection locked="true" hidden="false"/>
    </xf>
    <xf numFmtId="168" fontId="20" fillId="0" borderId="4" xfId="15" applyFont="true" applyBorder="true" applyAlignment="true" applyProtection="true">
      <alignment horizontal="center" vertical="center" textRotation="0" wrapText="false" indent="0" shrinkToFit="false"/>
      <protection locked="true" hidden="false"/>
    </xf>
    <xf numFmtId="168" fontId="20" fillId="0" borderId="4" xfId="15" applyFont="true" applyBorder="true" applyAlignment="true" applyProtection="tru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center" textRotation="0" wrapText="false" indent="0" shrinkToFit="false"/>
      <protection locked="true" hidden="false"/>
    </xf>
    <xf numFmtId="164" fontId="20" fillId="0" borderId="0" xfId="0" applyFont="true" applyBorder="true" applyAlignment="true" applyProtection="false">
      <alignment horizontal="general" vertical="center" textRotation="0" wrapText="true" indent="0" shrinkToFit="false"/>
      <protection locked="true" hidden="false"/>
    </xf>
    <xf numFmtId="164" fontId="17" fillId="0" borderId="2" xfId="0" applyFont="true" applyBorder="true" applyAlignment="true" applyProtection="false">
      <alignment horizontal="right" vertical="center" textRotation="0" wrapText="true" indent="0" shrinkToFit="false"/>
      <protection locked="true" hidden="false"/>
    </xf>
    <xf numFmtId="169" fontId="20" fillId="0" borderId="0" xfId="0" applyFont="true" applyBorder="true" applyAlignment="true" applyProtection="false">
      <alignment horizontal="general" vertical="center" textRotation="0" wrapText="false" indent="0" shrinkToFit="false"/>
      <protection locked="true" hidden="false"/>
    </xf>
    <xf numFmtId="164" fontId="22" fillId="0" borderId="0" xfId="0" applyFont="true" applyBorder="true" applyAlignment="true" applyProtection="false">
      <alignment horizontal="general" vertical="center" textRotation="0" wrapText="false" indent="0" shrinkToFit="false"/>
      <protection locked="true" hidden="false"/>
    </xf>
    <xf numFmtId="166" fontId="17" fillId="0" borderId="3" xfId="0" applyFont="true" applyBorder="true" applyAlignment="true" applyProtection="false">
      <alignment horizontal="center" vertical="center" textRotation="0" wrapText="true" indent="0" shrinkToFit="false"/>
      <protection locked="true" hidden="false"/>
    </xf>
    <xf numFmtId="168" fontId="20" fillId="0" borderId="3" xfId="15" applyFont="true" applyBorder="true" applyAlignment="true" applyProtection="true">
      <alignment horizontal="center" vertical="center" textRotation="0" wrapText="false" indent="0" shrinkToFit="false"/>
      <protection locked="true" hidden="false"/>
    </xf>
    <xf numFmtId="168" fontId="20" fillId="0" borderId="3" xfId="15" applyFont="true" applyBorder="true" applyAlignment="true" applyProtection="true">
      <alignment horizontal="center" vertical="center" textRotation="0" wrapText="true" indent="0" shrinkToFit="false"/>
      <protection locked="true" hidden="false"/>
    </xf>
    <xf numFmtId="164" fontId="20" fillId="0" borderId="0" xfId="0" applyFont="true" applyBorder="true" applyAlignment="true" applyProtection="false">
      <alignment horizontal="general" vertical="center"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6" fontId="17" fillId="3" borderId="2" xfId="0" applyFont="true" applyBorder="true" applyAlignment="true" applyProtection="false">
      <alignment horizontal="center" vertical="center" textRotation="0" wrapText="true" indent="0" shrinkToFit="false"/>
      <protection locked="true" hidden="false"/>
    </xf>
    <xf numFmtId="166" fontId="17" fillId="3" borderId="2" xfId="0" applyFont="true" applyBorder="true" applyAlignment="true" applyProtection="true">
      <alignment horizontal="center" vertical="center" textRotation="0" wrapText="true" indent="0" shrinkToFit="false"/>
      <protection locked="true" hidden="false"/>
    </xf>
    <xf numFmtId="166" fontId="17" fillId="3" borderId="3" xfId="0" applyFont="true" applyBorder="true" applyAlignment="true" applyProtection="false">
      <alignment horizontal="center" vertical="center" textRotation="0" wrapText="true" indent="0" shrinkToFit="false"/>
      <protection locked="true" hidden="false"/>
    </xf>
    <xf numFmtId="166" fontId="17" fillId="0" borderId="2" xfId="0" applyFont="true" applyBorder="true" applyAlignment="true" applyProtection="false">
      <alignment horizontal="right" vertical="center" textRotation="0" wrapText="true" indent="0" shrinkToFit="false"/>
      <protection locked="true" hidden="false"/>
    </xf>
    <xf numFmtId="164" fontId="17" fillId="3" borderId="2"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center" vertical="center" textRotation="0" wrapText="true" indent="0" shrinkToFit="false"/>
      <protection locked="true" hidden="false"/>
    </xf>
    <xf numFmtId="164" fontId="19" fillId="0" borderId="2" xfId="0" applyFont="true" applyBorder="true" applyAlignment="true" applyProtection="false">
      <alignment horizontal="center" vertical="center" textRotation="0" wrapText="true" indent="0" shrinkToFit="false"/>
      <protection locked="true" hidden="false"/>
    </xf>
    <xf numFmtId="164" fontId="22" fillId="0" borderId="0" xfId="0" applyFont="true" applyBorder="false" applyAlignment="true" applyProtection="false">
      <alignment horizontal="left" vertical="center" textRotation="0" wrapText="true" indent="0" shrinkToFit="false"/>
      <protection locked="true" hidden="false"/>
    </xf>
    <xf numFmtId="164" fontId="22" fillId="0" borderId="0" xfId="0" applyFont="true" applyBorder="false" applyAlignment="true" applyProtection="false">
      <alignment horizontal="general" vertical="center" textRotation="0" wrapText="true" indent="0" shrinkToFit="false"/>
      <protection locked="true" hidden="false"/>
    </xf>
    <xf numFmtId="164" fontId="20" fillId="0" borderId="0" xfId="0" applyFont="true" applyBorder="false" applyAlignment="true" applyProtection="false">
      <alignment horizontal="left" vertical="center" textRotation="0" wrapText="true" indent="0" shrinkToFit="false"/>
      <protection locked="true" hidden="false"/>
    </xf>
    <xf numFmtId="164" fontId="20" fillId="0" borderId="0" xfId="0" applyFont="true" applyBorder="false" applyAlignment="true" applyProtection="false">
      <alignment horizontal="general" vertical="center" textRotation="0" wrapText="true" indent="0" shrinkToFit="false"/>
      <protection locked="true" hidden="false"/>
    </xf>
    <xf numFmtId="166" fontId="17" fillId="0" borderId="3" xfId="0" applyFont="true" applyBorder="true" applyAlignment="true" applyProtection="true">
      <alignment horizontal="center" vertical="center" textRotation="0" wrapText="true" indent="0" shrinkToFit="false"/>
      <protection locked="true" hidden="false"/>
    </xf>
    <xf numFmtId="166" fontId="20" fillId="0" borderId="0" xfId="0" applyFont="true" applyBorder="false" applyAlignment="true" applyProtection="false">
      <alignment horizontal="general" vertical="center" textRotation="0" wrapText="false" indent="0" shrinkToFit="false"/>
      <protection locked="true" hidden="false"/>
    </xf>
    <xf numFmtId="164" fontId="17" fillId="0" borderId="0" xfId="0" applyFont="true" applyBorder="false" applyAlignment="true" applyProtection="false">
      <alignment horizontal="general" vertical="top" textRotation="0" wrapText="true" indent="0" shrinkToFit="false"/>
      <protection locked="true" hidden="false"/>
    </xf>
    <xf numFmtId="164" fontId="20" fillId="3" borderId="2" xfId="0" applyFont="true" applyBorder="true" applyAlignment="true" applyProtection="false">
      <alignment horizontal="center" vertical="bottom" textRotation="0" wrapText="true" indent="0" shrinkToFit="false"/>
      <protection locked="true" hidden="false"/>
    </xf>
    <xf numFmtId="166" fontId="4" fillId="0" borderId="2" xfId="0" applyFont="true" applyBorder="true" applyAlignment="true" applyProtection="false">
      <alignment horizontal="center" vertical="center" textRotation="0" wrapText="true" indent="0" shrinkToFit="false"/>
      <protection locked="true" hidden="false"/>
    </xf>
    <xf numFmtId="164" fontId="17" fillId="0" borderId="2" xfId="0" applyFont="true" applyBorder="true" applyAlignment="true" applyProtection="true">
      <alignment horizontal="left" vertical="center" textRotation="0" wrapText="true" indent="0" shrinkToFit="false"/>
      <protection locked="true" hidden="false"/>
    </xf>
    <xf numFmtId="164" fontId="17" fillId="0" borderId="2" xfId="0" applyFont="true" applyBorder="true" applyAlignment="true" applyProtection="true">
      <alignment horizontal="center"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20" fillId="0" borderId="0" xfId="0" applyFont="true" applyBorder="false" applyAlignment="true" applyProtection="false">
      <alignment horizontal="left" vertical="bottom" textRotation="0" wrapText="true" indent="0" shrinkToFit="false"/>
      <protection locked="true" hidden="false"/>
    </xf>
    <xf numFmtId="164" fontId="20" fillId="0" borderId="0" xfId="0" applyFont="true" applyBorder="true" applyAlignment="false" applyProtection="false">
      <alignment horizontal="general" vertical="bottom" textRotation="0" wrapText="false" indent="0" shrinkToFit="false"/>
      <protection locked="true" hidden="false"/>
    </xf>
    <xf numFmtId="166" fontId="20" fillId="0" borderId="3" xfId="0" applyFont="true" applyBorder="true" applyAlignment="true" applyProtection="false">
      <alignment horizontal="center" vertical="center" textRotation="0" wrapText="true" indent="0" shrinkToFit="false"/>
      <protection locked="true" hidden="false"/>
    </xf>
    <xf numFmtId="170" fontId="20" fillId="0" borderId="0" xfId="0" applyFont="true" applyBorder="true" applyAlignment="false" applyProtection="false">
      <alignment horizontal="general" vertical="bottom" textRotation="0" wrapText="false" indent="0" shrinkToFit="false"/>
      <protection locked="true" hidden="false"/>
    </xf>
    <xf numFmtId="166" fontId="17" fillId="0" borderId="3" xfId="0" applyFont="true" applyBorder="true" applyAlignment="true" applyProtection="false">
      <alignment horizontal="right" vertical="center" textRotation="0" wrapText="false" indent="0" shrinkToFit="false"/>
      <protection locked="true" hidden="false"/>
    </xf>
    <xf numFmtId="170" fontId="17" fillId="0" borderId="3" xfId="0" applyFont="true" applyBorder="true" applyAlignment="true" applyProtection="false">
      <alignment horizontal="center" vertical="center" textRotation="0" wrapText="false" indent="0" shrinkToFit="false"/>
      <protection locked="true" hidden="false"/>
    </xf>
    <xf numFmtId="168" fontId="17" fillId="0" borderId="3" xfId="0" applyFont="true" applyBorder="true" applyAlignment="true" applyProtection="true">
      <alignment horizontal="general" vertical="center" textRotation="0" wrapText="false" indent="0" shrinkToFit="false"/>
      <protection locked="true" hidden="false"/>
    </xf>
    <xf numFmtId="164" fontId="17" fillId="0" borderId="3" xfId="0" applyFont="true" applyBorder="true" applyAlignment="true" applyProtection="false">
      <alignment horizontal="right" vertical="center" textRotation="0" wrapText="false" indent="0" shrinkToFit="false"/>
      <protection locked="true" hidden="false"/>
    </xf>
    <xf numFmtId="170" fontId="17" fillId="0" borderId="3" xfId="0" applyFont="true" applyBorder="true" applyAlignment="true" applyProtection="false">
      <alignment horizontal="center" vertical="center" textRotation="0" wrapText="true" indent="0" shrinkToFit="false"/>
      <protection locked="true" hidden="false"/>
    </xf>
    <xf numFmtId="171" fontId="17" fillId="0" borderId="3" xfId="0" applyFont="true" applyBorder="true" applyAlignment="true" applyProtection="true">
      <alignment horizontal="general" vertical="center" textRotation="0" wrapText="true" indent="0" shrinkToFit="false"/>
      <protection locked="true" hidden="false"/>
    </xf>
    <xf numFmtId="164" fontId="18" fillId="0" borderId="3" xfId="0" applyFont="true" applyBorder="true" applyAlignment="true" applyProtection="false">
      <alignment horizontal="right" vertical="center" textRotation="0" wrapText="false" indent="0" shrinkToFit="false"/>
      <protection locked="true" hidden="false"/>
    </xf>
    <xf numFmtId="164" fontId="18" fillId="0" borderId="3" xfId="0" applyFont="true" applyBorder="true" applyAlignment="true" applyProtection="false">
      <alignment horizontal="general" vertical="center" textRotation="0" wrapText="true" indent="0" shrinkToFit="false"/>
      <protection locked="true" hidden="false"/>
    </xf>
    <xf numFmtId="172" fontId="18" fillId="0" borderId="3" xfId="0" applyFont="true" applyBorder="true" applyAlignment="true" applyProtection="true">
      <alignment horizontal="right" vertical="center" textRotation="0" wrapText="true" indent="0" shrinkToFit="false"/>
      <protection locked="true" hidden="false"/>
    </xf>
    <xf numFmtId="164" fontId="17" fillId="0" borderId="0" xfId="0" applyFont="true" applyBorder="true" applyAlignment="true" applyProtection="true">
      <alignment horizontal="left"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548235"/>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6.wmf"/><Relationship Id="rId2" Type="http://schemas.openxmlformats.org/officeDocument/2006/relationships/image" Target="../media/image17.wmf"/><Relationship Id="rId3" Type="http://schemas.openxmlformats.org/officeDocument/2006/relationships/image" Target="../media/image18.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24</xdr:col>
      <xdr:colOff>190440</xdr:colOff>
      <xdr:row>0</xdr:row>
      <xdr:rowOff>0</xdr:rowOff>
    </xdr:from>
    <xdr:to>
      <xdr:col>30</xdr:col>
      <xdr:colOff>279720</xdr:colOff>
      <xdr:row>9</xdr:row>
      <xdr:rowOff>112680</xdr:rowOff>
    </xdr:to>
    <xdr:pic>
      <xdr:nvPicPr>
        <xdr:cNvPr id="0" name="Picture 3" descr=""/>
        <xdr:cNvPicPr/>
      </xdr:nvPicPr>
      <xdr:blipFill>
        <a:blip r:embed="rId1"/>
        <a:stretch/>
      </xdr:blipFill>
      <xdr:spPr>
        <a:xfrm>
          <a:off x="14841720" y="0"/>
          <a:ext cx="3758040" cy="1741320"/>
        </a:xfrm>
        <a:prstGeom prst="rect">
          <a:avLst/>
        </a:prstGeom>
        <a:ln>
          <a:noFill/>
        </a:ln>
      </xdr:spPr>
    </xdr:pic>
    <xdr:clientData/>
  </xdr:twoCellAnchor>
  <xdr:twoCellAnchor editAs="oneCell">
    <xdr:from>
      <xdr:col>24</xdr:col>
      <xdr:colOff>36000</xdr:colOff>
      <xdr:row>10</xdr:row>
      <xdr:rowOff>43920</xdr:rowOff>
    </xdr:from>
    <xdr:to>
      <xdr:col>30</xdr:col>
      <xdr:colOff>279000</xdr:colOff>
      <xdr:row>26</xdr:row>
      <xdr:rowOff>117000</xdr:rowOff>
    </xdr:to>
    <xdr:pic>
      <xdr:nvPicPr>
        <xdr:cNvPr id="1" name="Picture 4" descr=""/>
        <xdr:cNvPicPr/>
      </xdr:nvPicPr>
      <xdr:blipFill>
        <a:blip r:embed="rId2"/>
        <a:stretch/>
      </xdr:blipFill>
      <xdr:spPr>
        <a:xfrm>
          <a:off x="14687280" y="1853640"/>
          <a:ext cx="3911760" cy="3521160"/>
        </a:xfrm>
        <a:prstGeom prst="rect">
          <a:avLst/>
        </a:prstGeom>
        <a:ln>
          <a:noFill/>
        </a:ln>
      </xdr:spPr>
    </xdr:pic>
    <xdr:clientData/>
  </xdr:twoCellAnchor>
  <xdr:twoCellAnchor editAs="oneCell">
    <xdr:from>
      <xdr:col>17</xdr:col>
      <xdr:colOff>212760</xdr:colOff>
      <xdr:row>21</xdr:row>
      <xdr:rowOff>102960</xdr:rowOff>
    </xdr:from>
    <xdr:to>
      <xdr:col>23</xdr:col>
      <xdr:colOff>564480</xdr:colOff>
      <xdr:row>31</xdr:row>
      <xdr:rowOff>142200</xdr:rowOff>
    </xdr:to>
    <xdr:pic>
      <xdr:nvPicPr>
        <xdr:cNvPr id="2" name="Picture 5" descr=""/>
        <xdr:cNvPicPr/>
      </xdr:nvPicPr>
      <xdr:blipFill>
        <a:blip r:embed="rId3"/>
        <a:stretch/>
      </xdr:blipFill>
      <xdr:spPr>
        <a:xfrm>
          <a:off x="10934640" y="3903120"/>
          <a:ext cx="3669480" cy="304920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tabColor rgb="FFFFFF00"/>
    <pageSetUpPr fitToPage="false"/>
  </sheetPr>
  <dimension ref="A1:V37"/>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B12" activeCellId="0" sqref="B12"/>
    </sheetView>
  </sheetViews>
  <sheetFormatPr defaultRowHeight="14.25" zeroHeight="false" outlineLevelRow="0" outlineLevelCol="0"/>
  <cols>
    <col collapsed="false" customWidth="true" hidden="false" outlineLevel="0" max="1" min="1" style="0" width="8.67"/>
    <col collapsed="false" customWidth="true" hidden="false" outlineLevel="0" max="2" min="2" style="0" width="44"/>
    <col collapsed="false" customWidth="true" hidden="false" outlineLevel="0" max="3" min="3" style="0" width="6.27"/>
    <col collapsed="false" customWidth="true" hidden="false" outlineLevel="0" max="5" min="4" style="0" width="5.6"/>
    <col collapsed="false" customWidth="true" hidden="false" outlineLevel="0" max="7" min="6" style="0" width="7.34"/>
    <col collapsed="false" customWidth="true" hidden="false" outlineLevel="0" max="12" min="8" style="0" width="5.6"/>
    <col collapsed="false" customWidth="true" hidden="false" outlineLevel="0" max="13" min="13" style="0" width="10.6"/>
    <col collapsed="false" customWidth="true" hidden="false" outlineLevel="0" max="14" min="14" style="0" width="8"/>
    <col collapsed="false" customWidth="true" hidden="false" outlineLevel="0" max="15" min="15" style="0" width="6.27"/>
    <col collapsed="false" customWidth="true" hidden="false" outlineLevel="0" max="17" min="16" style="0" width="7.14"/>
    <col collapsed="false" customWidth="true" hidden="false" outlineLevel="0" max="18" min="18" style="0" width="6.01"/>
    <col collapsed="false" customWidth="true" hidden="false" outlineLevel="0" max="19" min="19" style="0" width="7.14"/>
    <col collapsed="false" customWidth="true" hidden="false" outlineLevel="0" max="20" min="20" style="0" width="8.67"/>
    <col collapsed="false" customWidth="true" hidden="false" outlineLevel="0" max="21" min="21" style="0" width="7.87"/>
    <col collapsed="false" customWidth="true" hidden="false" outlineLevel="0" max="1025" min="22" style="0" width="8.67"/>
  </cols>
  <sheetData>
    <row r="1" s="1" customFormat="true" ht="14.25" hidden="false" customHeight="false" outlineLevel="0" collapsed="false">
      <c r="B1" s="2"/>
      <c r="C1" s="2"/>
      <c r="D1" s="2"/>
      <c r="E1" s="2"/>
      <c r="F1" s="2"/>
      <c r="G1" s="2"/>
      <c r="H1" s="2"/>
      <c r="I1" s="2"/>
      <c r="J1" s="2"/>
      <c r="K1" s="3" t="s">
        <v>0</v>
      </c>
      <c r="L1" s="3"/>
      <c r="M1" s="3" t="s">
        <v>1</v>
      </c>
      <c r="N1" s="3"/>
      <c r="O1" s="3" t="s">
        <v>2</v>
      </c>
      <c r="P1" s="3"/>
      <c r="Q1" s="4" t="s">
        <v>3</v>
      </c>
      <c r="R1" s="4"/>
      <c r="S1" s="4"/>
      <c r="T1" s="4"/>
      <c r="U1" s="4"/>
      <c r="V1" s="2"/>
    </row>
    <row r="2" s="5" customFormat="true" ht="14.25" hidden="false" customHeight="true" outlineLevel="0" collapsed="false">
      <c r="B2" s="2" t="s">
        <v>4</v>
      </c>
      <c r="C2" s="6" t="s">
        <v>5</v>
      </c>
      <c r="D2" s="6"/>
      <c r="E2" s="6"/>
      <c r="F2" s="7" t="s">
        <v>6</v>
      </c>
      <c r="G2" s="7"/>
      <c r="H2" s="7" t="s">
        <v>7</v>
      </c>
      <c r="I2" s="7"/>
      <c r="J2" s="7"/>
      <c r="K2" s="7"/>
      <c r="L2" s="7"/>
      <c r="M2" s="7" t="s">
        <v>8</v>
      </c>
      <c r="N2" s="7" t="s">
        <v>9</v>
      </c>
      <c r="O2" s="7" t="s">
        <v>9</v>
      </c>
      <c r="P2" s="7" t="s">
        <v>10</v>
      </c>
      <c r="Q2" s="7" t="s">
        <v>11</v>
      </c>
      <c r="R2" s="8" t="s">
        <v>12</v>
      </c>
      <c r="S2" s="8" t="s">
        <v>13</v>
      </c>
      <c r="T2" s="8" t="s">
        <v>14</v>
      </c>
      <c r="U2" s="8" t="s">
        <v>15</v>
      </c>
      <c r="V2" s="7"/>
    </row>
    <row r="3" customFormat="false" ht="14.25" hidden="false" customHeight="false" outlineLevel="0" collapsed="false">
      <c r="B3" s="2"/>
      <c r="C3" s="7" t="s">
        <v>16</v>
      </c>
      <c r="D3" s="7" t="s">
        <v>17</v>
      </c>
      <c r="E3" s="7" t="s">
        <v>18</v>
      </c>
      <c r="F3" s="7" t="s">
        <v>19</v>
      </c>
      <c r="G3" s="7" t="s">
        <v>20</v>
      </c>
      <c r="H3" s="9" t="s">
        <v>21</v>
      </c>
      <c r="I3" s="9" t="s">
        <v>17</v>
      </c>
      <c r="J3" s="9" t="s">
        <v>18</v>
      </c>
      <c r="K3" s="9" t="s">
        <v>22</v>
      </c>
      <c r="L3" s="9" t="s">
        <v>23</v>
      </c>
      <c r="M3" s="10" t="n">
        <v>0.25</v>
      </c>
      <c r="N3" s="10" t="n">
        <v>0.2</v>
      </c>
      <c r="O3" s="7"/>
      <c r="P3" s="7"/>
      <c r="Q3" s="7"/>
      <c r="R3" s="8"/>
      <c r="S3" s="8"/>
      <c r="T3" s="8"/>
      <c r="U3" s="8"/>
      <c r="V3" s="7"/>
    </row>
    <row r="4" customFormat="false" ht="14.25" hidden="false" customHeight="false" outlineLevel="0" collapsed="false">
      <c r="B4" s="11" t="s">
        <v>24</v>
      </c>
      <c r="C4" s="12" t="n">
        <v>98</v>
      </c>
      <c r="D4" s="13" t="n">
        <f aca="false">C4-E4</f>
        <v>92</v>
      </c>
      <c r="E4" s="12" t="n">
        <v>6</v>
      </c>
      <c r="F4" s="12" t="n">
        <v>3</v>
      </c>
      <c r="G4" s="14" t="n">
        <v>1.4</v>
      </c>
      <c r="H4" s="13" t="n">
        <f aca="false">F4*G4</f>
        <v>4.2</v>
      </c>
      <c r="I4" s="13" t="n">
        <f aca="false">H4*D4</f>
        <v>386.4</v>
      </c>
      <c r="J4" s="15" t="n">
        <f aca="false">H4*E4</f>
        <v>25.2</v>
      </c>
      <c r="K4" s="13" t="n">
        <f aca="false">(F4*2+G4*2)*C4</f>
        <v>862.4</v>
      </c>
      <c r="L4" s="13" t="n">
        <f aca="false">(F4*2+G4*2)*E4</f>
        <v>52.8</v>
      </c>
      <c r="M4" s="13" t="n">
        <f aca="false">K4*$M$3</f>
        <v>215.6</v>
      </c>
      <c r="N4" s="13" t="n">
        <f aca="false">L4*$N$3</f>
        <v>10.56</v>
      </c>
      <c r="O4" s="13" t="n">
        <f aca="false">F4*E4</f>
        <v>18</v>
      </c>
      <c r="P4" s="13" t="n">
        <f aca="false">C4*F4*1.05</f>
        <v>308.7</v>
      </c>
      <c r="Q4" s="13" t="n">
        <f aca="false">C4*(F4+2*G4)</f>
        <v>568.4</v>
      </c>
      <c r="R4" s="13" t="n">
        <f aca="false">Q4</f>
        <v>568.4</v>
      </c>
      <c r="S4" s="13" t="n">
        <f aca="false">C4*F4</f>
        <v>294</v>
      </c>
      <c r="T4" s="13" t="n">
        <f aca="false">S4</f>
        <v>294</v>
      </c>
      <c r="U4" s="16"/>
      <c r="V4" s="7"/>
    </row>
    <row r="5" customFormat="false" ht="14.25" hidden="false" customHeight="false" outlineLevel="0" collapsed="false">
      <c r="B5" s="11" t="s">
        <v>25</v>
      </c>
      <c r="C5" s="12" t="n">
        <v>103</v>
      </c>
      <c r="D5" s="13" t="n">
        <f aca="false">C5-E5</f>
        <v>95</v>
      </c>
      <c r="E5" s="12" t="n">
        <v>8</v>
      </c>
      <c r="F5" s="12" t="n">
        <v>1.2</v>
      </c>
      <c r="G5" s="14" t="n">
        <v>1.4</v>
      </c>
      <c r="H5" s="13" t="n">
        <f aca="false">F5*G5</f>
        <v>1.68</v>
      </c>
      <c r="I5" s="13" t="n">
        <f aca="false">H5*D5</f>
        <v>159.6</v>
      </c>
      <c r="J5" s="15" t="n">
        <f aca="false">H5*E5</f>
        <v>13.44</v>
      </c>
      <c r="K5" s="13" t="n">
        <f aca="false">(F5*2+G5*2)*C5</f>
        <v>535.6</v>
      </c>
      <c r="L5" s="13" t="n">
        <f aca="false">(F5*2+G5*2)*E5</f>
        <v>41.6</v>
      </c>
      <c r="M5" s="13" t="n">
        <f aca="false">K5*$M$3</f>
        <v>133.9</v>
      </c>
      <c r="N5" s="13" t="n">
        <f aca="false">L5*$N$3</f>
        <v>8.32</v>
      </c>
      <c r="O5" s="13" t="n">
        <f aca="false">F5*E5</f>
        <v>9.6</v>
      </c>
      <c r="P5" s="13" t="n">
        <f aca="false">C5*F5*1.05</f>
        <v>129.78</v>
      </c>
      <c r="Q5" s="13" t="n">
        <f aca="false">C5*(F5+2*G5)</f>
        <v>412</v>
      </c>
      <c r="R5" s="13" t="n">
        <f aca="false">Q5</f>
        <v>412</v>
      </c>
      <c r="S5" s="13" t="n">
        <f aca="false">C5*F5</f>
        <v>123.6</v>
      </c>
      <c r="T5" s="13" t="n">
        <f aca="false">S5</f>
        <v>123.6</v>
      </c>
      <c r="U5" s="16"/>
      <c r="V5" s="7"/>
    </row>
    <row r="6" customFormat="false" ht="14.25" hidden="false" customHeight="false" outlineLevel="0" collapsed="false">
      <c r="B6" s="11" t="s">
        <v>26</v>
      </c>
      <c r="C6" s="12" t="n">
        <v>28</v>
      </c>
      <c r="D6" s="13" t="n">
        <f aca="false">C6-E6</f>
        <v>28</v>
      </c>
      <c r="E6" s="12" t="n">
        <v>0</v>
      </c>
      <c r="F6" s="12" t="n">
        <v>1.5</v>
      </c>
      <c r="G6" s="14" t="n">
        <v>1.116</v>
      </c>
      <c r="H6" s="13" t="n">
        <f aca="false">F6*G6</f>
        <v>1.674</v>
      </c>
      <c r="I6" s="13" t="n">
        <f aca="false">H6*D6</f>
        <v>46.872</v>
      </c>
      <c r="J6" s="15" t="n">
        <f aca="false">H6*E6</f>
        <v>0</v>
      </c>
      <c r="K6" s="13" t="n">
        <f aca="false">(F6*2+G6*2)*C6</f>
        <v>146.496</v>
      </c>
      <c r="L6" s="13" t="n">
        <f aca="false">(F6*2+G6*2)*E6</f>
        <v>0</v>
      </c>
      <c r="M6" s="13" t="n">
        <f aca="false">K6*$M$3</f>
        <v>36.624</v>
      </c>
      <c r="N6" s="13" t="n">
        <f aca="false">L6*$N$3</f>
        <v>0</v>
      </c>
      <c r="O6" s="13" t="n">
        <f aca="false">F6*E6</f>
        <v>0</v>
      </c>
      <c r="P6" s="13" t="n">
        <f aca="false">C6*F6*1.05</f>
        <v>44.1</v>
      </c>
      <c r="Q6" s="13" t="n">
        <f aca="false">C6*(F6+2*G6)</f>
        <v>104.496</v>
      </c>
      <c r="R6" s="13" t="n">
        <f aca="false">Q6</f>
        <v>104.496</v>
      </c>
      <c r="S6" s="13" t="n">
        <f aca="false">C6*F6</f>
        <v>42</v>
      </c>
      <c r="T6" s="13" t="n">
        <f aca="false">S6</f>
        <v>42</v>
      </c>
      <c r="U6" s="16"/>
      <c r="V6" s="17" t="s">
        <v>27</v>
      </c>
    </row>
    <row r="7" customFormat="false" ht="14.25" hidden="false" customHeight="false" outlineLevel="0" collapsed="false">
      <c r="B7" s="11" t="s">
        <v>28</v>
      </c>
      <c r="C7" s="12" t="n">
        <v>32</v>
      </c>
      <c r="D7" s="13" t="n">
        <f aca="false">C7-E7</f>
        <v>28</v>
      </c>
      <c r="E7" s="12" t="n">
        <v>4</v>
      </c>
      <c r="F7" s="12" t="n">
        <v>1.7</v>
      </c>
      <c r="G7" s="14" t="n">
        <v>1.4</v>
      </c>
      <c r="H7" s="13" t="n">
        <f aca="false">F7*G7</f>
        <v>2.38</v>
      </c>
      <c r="I7" s="13" t="n">
        <f aca="false">H7*D7</f>
        <v>66.64</v>
      </c>
      <c r="J7" s="15" t="n">
        <f aca="false">H7*E7</f>
        <v>9.52</v>
      </c>
      <c r="K7" s="13" t="n">
        <f aca="false">(F7*2+G7*2)*C7</f>
        <v>198.4</v>
      </c>
      <c r="L7" s="13" t="n">
        <f aca="false">(F7*2+G7*2)*E7</f>
        <v>24.8</v>
      </c>
      <c r="M7" s="13" t="n">
        <f aca="false">K7*$M$3</f>
        <v>49.6</v>
      </c>
      <c r="N7" s="13" t="n">
        <f aca="false">L7*$N$3</f>
        <v>4.96</v>
      </c>
      <c r="O7" s="13" t="n">
        <f aca="false">F7*E7</f>
        <v>6.8</v>
      </c>
      <c r="P7" s="13" t="n">
        <f aca="false">C7*F7*1.05</f>
        <v>57.12</v>
      </c>
      <c r="Q7" s="13" t="n">
        <f aca="false">C7*(F7+2*G7)</f>
        <v>144</v>
      </c>
      <c r="R7" s="13" t="n">
        <f aca="false">Q7</f>
        <v>144</v>
      </c>
      <c r="S7" s="13" t="n">
        <f aca="false">C7*F7</f>
        <v>54.4</v>
      </c>
      <c r="T7" s="13" t="n">
        <f aca="false">S7</f>
        <v>54.4</v>
      </c>
      <c r="U7" s="16"/>
      <c r="V7" s="17" t="s">
        <v>29</v>
      </c>
    </row>
    <row r="8" customFormat="false" ht="14.25" hidden="false" customHeight="false" outlineLevel="0" collapsed="false">
      <c r="B8" s="11" t="s">
        <v>30</v>
      </c>
      <c r="C8" s="12" t="n">
        <v>35</v>
      </c>
      <c r="D8" s="13" t="n">
        <f aca="false">C8-E8</f>
        <v>24</v>
      </c>
      <c r="E8" s="12" t="n">
        <v>11</v>
      </c>
      <c r="F8" s="12" t="n">
        <v>1.7</v>
      </c>
      <c r="G8" s="14" t="n">
        <v>1.5</v>
      </c>
      <c r="H8" s="13" t="n">
        <f aca="false">F8*G8</f>
        <v>2.55</v>
      </c>
      <c r="I8" s="13" t="n">
        <f aca="false">H8*D8</f>
        <v>61.2</v>
      </c>
      <c r="J8" s="15" t="n">
        <f aca="false">H8*E8</f>
        <v>28.05</v>
      </c>
      <c r="K8" s="13" t="n">
        <f aca="false">(F8*2+G8*2)*C8</f>
        <v>224</v>
      </c>
      <c r="L8" s="13" t="n">
        <f aca="false">(F8*2+G8*2)*E8</f>
        <v>70.4</v>
      </c>
      <c r="M8" s="13" t="n">
        <f aca="false">K8*$M$3</f>
        <v>56</v>
      </c>
      <c r="N8" s="13" t="n">
        <f aca="false">L8*$N$3</f>
        <v>14.08</v>
      </c>
      <c r="O8" s="13" t="n">
        <f aca="false">F8*E8</f>
        <v>18.7</v>
      </c>
      <c r="P8" s="13" t="n">
        <f aca="false">C8*F8*1.05</f>
        <v>62.475</v>
      </c>
      <c r="Q8" s="13" t="n">
        <f aca="false">C8*(F8+2*G8)</f>
        <v>164.5</v>
      </c>
      <c r="R8" s="13" t="n">
        <f aca="false">Q8</f>
        <v>164.5</v>
      </c>
      <c r="S8" s="13" t="n">
        <f aca="false">C8*F8</f>
        <v>59.5</v>
      </c>
      <c r="T8" s="13" t="n">
        <f aca="false">S8</f>
        <v>59.5</v>
      </c>
      <c r="U8" s="18"/>
      <c r="V8" s="17" t="s">
        <v>31</v>
      </c>
    </row>
    <row r="9" customFormat="false" ht="14.25" hidden="false" customHeight="false" outlineLevel="0" collapsed="false">
      <c r="B9" s="11" t="s">
        <v>32</v>
      </c>
      <c r="C9" s="13" t="n">
        <f aca="false">C8</f>
        <v>35</v>
      </c>
      <c r="D9" s="13" t="n">
        <f aca="false">C9-E9</f>
        <v>24</v>
      </c>
      <c r="E9" s="13" t="n">
        <f aca="false">E8</f>
        <v>11</v>
      </c>
      <c r="F9" s="12" t="n">
        <v>0.7</v>
      </c>
      <c r="G9" s="14" t="n">
        <v>2.1</v>
      </c>
      <c r="H9" s="13" t="n">
        <f aca="false">F9*G9</f>
        <v>1.47</v>
      </c>
      <c r="I9" s="13" t="n">
        <f aca="false">H9*D9</f>
        <v>35.28</v>
      </c>
      <c r="J9" s="15" t="n">
        <f aca="false">H9*E9</f>
        <v>16.17</v>
      </c>
      <c r="K9" s="13" t="n">
        <f aca="false">(F9*2+G9*2)*C9</f>
        <v>196</v>
      </c>
      <c r="L9" s="13" t="n">
        <f aca="false">(F9*2+G9*2)*E9</f>
        <v>61.6</v>
      </c>
      <c r="M9" s="13" t="n">
        <f aca="false">K9*$M$3</f>
        <v>49</v>
      </c>
      <c r="N9" s="13" t="n">
        <f aca="false">L9*$N$3</f>
        <v>12.32</v>
      </c>
      <c r="O9" s="13" t="n">
        <f aca="false">F9*E9</f>
        <v>7.7</v>
      </c>
      <c r="P9" s="13" t="n">
        <f aca="false">C9*F9*1.05</f>
        <v>25.725</v>
      </c>
      <c r="Q9" s="13" t="n">
        <f aca="false">C9*(F9+2*G9)</f>
        <v>171.5</v>
      </c>
      <c r="R9" s="13" t="n">
        <f aca="false">Q9</f>
        <v>171.5</v>
      </c>
      <c r="S9" s="13" t="n">
        <f aca="false">C9*F9</f>
        <v>24.5</v>
      </c>
      <c r="T9" s="13" t="n">
        <f aca="false">S9</f>
        <v>24.5</v>
      </c>
      <c r="U9" s="18"/>
      <c r="V9" s="17" t="s">
        <v>33</v>
      </c>
    </row>
    <row r="10" customFormat="false" ht="14.25" hidden="false" customHeight="false" outlineLevel="0" collapsed="false">
      <c r="B10" s="11" t="s">
        <v>34</v>
      </c>
      <c r="C10" s="12" t="n">
        <v>25</v>
      </c>
      <c r="D10" s="13" t="n">
        <f aca="false">C10-E10</f>
        <v>21</v>
      </c>
      <c r="E10" s="12" t="n">
        <v>4</v>
      </c>
      <c r="F10" s="12" t="n">
        <v>1.7</v>
      </c>
      <c r="G10" s="14" t="n">
        <v>1.4</v>
      </c>
      <c r="H10" s="13" t="n">
        <f aca="false">F10*G10</f>
        <v>2.38</v>
      </c>
      <c r="I10" s="13" t="n">
        <f aca="false">H10*D10</f>
        <v>49.98</v>
      </c>
      <c r="J10" s="15" t="n">
        <f aca="false">H10*E10</f>
        <v>9.52</v>
      </c>
      <c r="K10" s="13" t="n">
        <f aca="false">(F10*2+G10*2)*C10</f>
        <v>155</v>
      </c>
      <c r="L10" s="13" t="n">
        <f aca="false">(F10*2+G10*2)*E10</f>
        <v>24.8</v>
      </c>
      <c r="M10" s="13" t="n">
        <f aca="false">K10*$M$3</f>
        <v>38.75</v>
      </c>
      <c r="N10" s="13" t="n">
        <f aca="false">L10*$N$3</f>
        <v>4.96</v>
      </c>
      <c r="O10" s="13" t="n">
        <f aca="false">F10*E10</f>
        <v>6.8</v>
      </c>
      <c r="P10" s="13" t="n">
        <f aca="false">C10*F10*1.05</f>
        <v>44.625</v>
      </c>
      <c r="Q10" s="13" t="n">
        <f aca="false">C10*(F10+2*G10)</f>
        <v>112.5</v>
      </c>
      <c r="R10" s="13" t="n">
        <f aca="false">Q10</f>
        <v>112.5</v>
      </c>
      <c r="S10" s="13" t="n">
        <f aca="false">C10*F10</f>
        <v>42.5</v>
      </c>
      <c r="T10" s="13" t="n">
        <f aca="false">S10</f>
        <v>42.5</v>
      </c>
      <c r="U10" s="18"/>
      <c r="V10" s="17" t="s">
        <v>31</v>
      </c>
    </row>
    <row r="11" customFormat="false" ht="14.25" hidden="false" customHeight="false" outlineLevel="0" collapsed="false">
      <c r="B11" s="11" t="s">
        <v>32</v>
      </c>
      <c r="C11" s="13" t="n">
        <f aca="false">C10</f>
        <v>25</v>
      </c>
      <c r="D11" s="13" t="n">
        <f aca="false">C11-E11</f>
        <v>21</v>
      </c>
      <c r="E11" s="13" t="n">
        <f aca="false">E10</f>
        <v>4</v>
      </c>
      <c r="F11" s="12" t="n">
        <v>0.7</v>
      </c>
      <c r="G11" s="14" t="n">
        <v>2.1</v>
      </c>
      <c r="H11" s="13" t="n">
        <f aca="false">F11*G11</f>
        <v>1.47</v>
      </c>
      <c r="I11" s="13" t="n">
        <f aca="false">H11*D11</f>
        <v>30.87</v>
      </c>
      <c r="J11" s="15" t="n">
        <f aca="false">H11*E11</f>
        <v>5.88</v>
      </c>
      <c r="K11" s="13" t="n">
        <f aca="false">(F11*2+G11*2)*C11</f>
        <v>140</v>
      </c>
      <c r="L11" s="13" t="n">
        <f aca="false">(F11*2+G11*2)*E11</f>
        <v>22.4</v>
      </c>
      <c r="M11" s="13" t="n">
        <f aca="false">K11*$M$3</f>
        <v>35</v>
      </c>
      <c r="N11" s="13" t="n">
        <f aca="false">L11*$N$3</f>
        <v>4.48</v>
      </c>
      <c r="O11" s="13" t="n">
        <f aca="false">F11*E11</f>
        <v>2.8</v>
      </c>
      <c r="P11" s="13" t="n">
        <f aca="false">C11*F11*1.05</f>
        <v>18.375</v>
      </c>
      <c r="Q11" s="13" t="n">
        <f aca="false">C11*(F11+2*G11)</f>
        <v>122.5</v>
      </c>
      <c r="R11" s="13" t="n">
        <f aca="false">Q11</f>
        <v>122.5</v>
      </c>
      <c r="S11" s="13" t="n">
        <f aca="false">C11*F11</f>
        <v>17.5</v>
      </c>
      <c r="T11" s="13" t="n">
        <f aca="false">S11</f>
        <v>17.5</v>
      </c>
      <c r="U11" s="18"/>
      <c r="V11" s="17" t="s">
        <v>33</v>
      </c>
    </row>
    <row r="12" customFormat="false" ht="14.25" hidden="false" customHeight="false" outlineLevel="0" collapsed="false">
      <c r="B12" s="19" t="s">
        <v>35</v>
      </c>
      <c r="C12" s="12" t="n">
        <v>10</v>
      </c>
      <c r="D12" s="13" t="n">
        <f aca="false">C12-E12</f>
        <v>7</v>
      </c>
      <c r="E12" s="12" t="n">
        <v>3</v>
      </c>
      <c r="F12" s="12" t="n">
        <v>1.15</v>
      </c>
      <c r="G12" s="14" t="n">
        <v>1.35</v>
      </c>
      <c r="H12" s="13" t="n">
        <f aca="false">F12*G12</f>
        <v>1.5525</v>
      </c>
      <c r="I12" s="13" t="n">
        <f aca="false">H12*D12</f>
        <v>10.8675</v>
      </c>
      <c r="J12" s="15" t="n">
        <f aca="false">H12*E12</f>
        <v>4.6575</v>
      </c>
      <c r="K12" s="13" t="n">
        <f aca="false">(F12*2+G12*2)*C12</f>
        <v>50</v>
      </c>
      <c r="L12" s="13" t="n">
        <f aca="false">(F12*2+G12*2)*E12</f>
        <v>15</v>
      </c>
      <c r="M12" s="13" t="n">
        <f aca="false">K12*$M$3</f>
        <v>12.5</v>
      </c>
      <c r="N12" s="13" t="n">
        <f aca="false">L12*$N$3</f>
        <v>3</v>
      </c>
      <c r="O12" s="13" t="n">
        <f aca="false">F12*E12</f>
        <v>3.45</v>
      </c>
      <c r="P12" s="13" t="n">
        <f aca="false">C12*F12*1.05</f>
        <v>12.075</v>
      </c>
      <c r="Q12" s="13" t="n">
        <f aca="false">C12*(F12+2*G12)</f>
        <v>38.5</v>
      </c>
      <c r="R12" s="13" t="n">
        <f aca="false">Q12</f>
        <v>38.5</v>
      </c>
      <c r="S12" s="13" t="n">
        <f aca="false">C12*F12</f>
        <v>11.5</v>
      </c>
      <c r="T12" s="13" t="n">
        <f aca="false">S12</f>
        <v>11.5</v>
      </c>
      <c r="U12" s="18"/>
      <c r="V12" s="17" t="s">
        <v>31</v>
      </c>
    </row>
    <row r="13" customFormat="false" ht="14.25" hidden="false" customHeight="false" outlineLevel="0" collapsed="false">
      <c r="B13" s="11" t="s">
        <v>32</v>
      </c>
      <c r="C13" s="13" t="n">
        <f aca="false">C12</f>
        <v>10</v>
      </c>
      <c r="D13" s="13" t="n">
        <f aca="false">C13-E13</f>
        <v>7</v>
      </c>
      <c r="E13" s="13" t="n">
        <f aca="false">E12</f>
        <v>3</v>
      </c>
      <c r="F13" s="12" t="n">
        <v>0.7</v>
      </c>
      <c r="G13" s="14" t="n">
        <v>2.1</v>
      </c>
      <c r="H13" s="13" t="n">
        <f aca="false">F13*G13</f>
        <v>1.47</v>
      </c>
      <c r="I13" s="13" t="n">
        <f aca="false">H13*D13</f>
        <v>10.29</v>
      </c>
      <c r="J13" s="15" t="n">
        <f aca="false">H13*E13</f>
        <v>4.41</v>
      </c>
      <c r="K13" s="13" t="n">
        <f aca="false">(F13*2+G13*2)*C13</f>
        <v>56</v>
      </c>
      <c r="L13" s="13" t="n">
        <f aca="false">(F13*2+G13*2)*E13</f>
        <v>16.8</v>
      </c>
      <c r="M13" s="13" t="n">
        <f aca="false">K13*$M$3</f>
        <v>14</v>
      </c>
      <c r="N13" s="13" t="n">
        <f aca="false">L13*$N$3</f>
        <v>3.36</v>
      </c>
      <c r="O13" s="13" t="n">
        <f aca="false">F13*E13</f>
        <v>2.1</v>
      </c>
      <c r="P13" s="13" t="n">
        <f aca="false">C13*F13*1.05</f>
        <v>7.35</v>
      </c>
      <c r="Q13" s="13" t="n">
        <f aca="false">C13*(F13+2*G13)</f>
        <v>49</v>
      </c>
      <c r="R13" s="13" t="n">
        <f aca="false">Q13</f>
        <v>49</v>
      </c>
      <c r="S13" s="13" t="n">
        <f aca="false">C13*F13</f>
        <v>7</v>
      </c>
      <c r="T13" s="13" t="n">
        <f aca="false">S13</f>
        <v>7</v>
      </c>
      <c r="U13" s="18"/>
      <c r="V13" s="17" t="s">
        <v>33</v>
      </c>
    </row>
    <row r="14" customFormat="false" ht="14.25" hidden="false" customHeight="false" outlineLevel="0" collapsed="false">
      <c r="B14" s="19" t="s">
        <v>36</v>
      </c>
      <c r="C14" s="12" t="n">
        <v>10</v>
      </c>
      <c r="D14" s="13" t="n">
        <f aca="false">C14-E14</f>
        <v>8</v>
      </c>
      <c r="E14" s="12" t="n">
        <v>2</v>
      </c>
      <c r="F14" s="12" t="n">
        <v>1.15</v>
      </c>
      <c r="G14" s="14" t="n">
        <v>1.35</v>
      </c>
      <c r="H14" s="13" t="n">
        <f aca="false">F14*G14</f>
        <v>1.5525</v>
      </c>
      <c r="I14" s="13" t="n">
        <f aca="false">H14*D14</f>
        <v>12.42</v>
      </c>
      <c r="J14" s="15" t="n">
        <f aca="false">H14*E14</f>
        <v>3.105</v>
      </c>
      <c r="K14" s="13" t="n">
        <f aca="false">(F14*2+G14*2)*C14</f>
        <v>50</v>
      </c>
      <c r="L14" s="13" t="n">
        <f aca="false">(F14*2+G14*2)*E14</f>
        <v>10</v>
      </c>
      <c r="M14" s="13" t="n">
        <f aca="false">K14*$M$3</f>
        <v>12.5</v>
      </c>
      <c r="N14" s="13" t="n">
        <f aca="false">L14*$N$3</f>
        <v>2</v>
      </c>
      <c r="O14" s="13" t="n">
        <f aca="false">F14*E14</f>
        <v>2.3</v>
      </c>
      <c r="P14" s="13" t="n">
        <f aca="false">C14*F14*1.05</f>
        <v>12.075</v>
      </c>
      <c r="Q14" s="13" t="n">
        <f aca="false">C14*(F14+2*G14)</f>
        <v>38.5</v>
      </c>
      <c r="R14" s="13" t="n">
        <f aca="false">Q14</f>
        <v>38.5</v>
      </c>
      <c r="S14" s="13" t="n">
        <f aca="false">C14*F14</f>
        <v>11.5</v>
      </c>
      <c r="T14" s="13" t="n">
        <f aca="false">S14</f>
        <v>11.5</v>
      </c>
      <c r="U14" s="18"/>
      <c r="V14" s="17" t="s">
        <v>31</v>
      </c>
    </row>
    <row r="15" customFormat="false" ht="14.25" hidden="false" customHeight="false" outlineLevel="0" collapsed="false">
      <c r="B15" s="11" t="s">
        <v>32</v>
      </c>
      <c r="C15" s="13" t="n">
        <f aca="false">C14</f>
        <v>10</v>
      </c>
      <c r="D15" s="13" t="n">
        <f aca="false">C15-E15</f>
        <v>8</v>
      </c>
      <c r="E15" s="13" t="n">
        <f aca="false">E14</f>
        <v>2</v>
      </c>
      <c r="F15" s="12" t="n">
        <v>0.7</v>
      </c>
      <c r="G15" s="14" t="n">
        <v>2.1</v>
      </c>
      <c r="H15" s="13" t="n">
        <f aca="false">F15*G15</f>
        <v>1.47</v>
      </c>
      <c r="I15" s="13" t="n">
        <f aca="false">H15*D15</f>
        <v>11.76</v>
      </c>
      <c r="J15" s="15" t="n">
        <f aca="false">H15*E15</f>
        <v>2.94</v>
      </c>
      <c r="K15" s="13" t="n">
        <f aca="false">(F15*2+G15*2)*C15</f>
        <v>56</v>
      </c>
      <c r="L15" s="13" t="n">
        <f aca="false">(F15*2+G15*2)*E15</f>
        <v>11.2</v>
      </c>
      <c r="M15" s="13" t="n">
        <f aca="false">K15*$M$3</f>
        <v>14</v>
      </c>
      <c r="N15" s="13" t="n">
        <f aca="false">L15*$N$3</f>
        <v>2.24</v>
      </c>
      <c r="O15" s="13" t="n">
        <f aca="false">F15*E15</f>
        <v>1.4</v>
      </c>
      <c r="P15" s="13" t="n">
        <f aca="false">C15*F15*1.05</f>
        <v>7.35</v>
      </c>
      <c r="Q15" s="13" t="n">
        <f aca="false">C15*(F15+2*G15)</f>
        <v>49</v>
      </c>
      <c r="R15" s="13" t="n">
        <f aca="false">Q15</f>
        <v>49</v>
      </c>
      <c r="S15" s="13" t="n">
        <f aca="false">C15*F15</f>
        <v>7</v>
      </c>
      <c r="T15" s="13" t="n">
        <f aca="false">S15</f>
        <v>7</v>
      </c>
      <c r="U15" s="18"/>
      <c r="V15" s="17" t="s">
        <v>33</v>
      </c>
    </row>
    <row r="16" customFormat="false" ht="14.25" hidden="false" customHeight="false" outlineLevel="0" collapsed="false">
      <c r="B16" s="11" t="s">
        <v>37</v>
      </c>
      <c r="C16" s="12" t="n">
        <v>7</v>
      </c>
      <c r="D16" s="13" t="n">
        <f aca="false">C16-E16</f>
        <v>0</v>
      </c>
      <c r="E16" s="12" t="n">
        <v>7</v>
      </c>
      <c r="F16" s="12" t="n">
        <v>1</v>
      </c>
      <c r="G16" s="14" t="n">
        <v>2.15</v>
      </c>
      <c r="H16" s="13" t="n">
        <f aca="false">F16*G16</f>
        <v>2.15</v>
      </c>
      <c r="I16" s="13" t="n">
        <f aca="false">H16*D16</f>
        <v>0</v>
      </c>
      <c r="J16" s="15" t="n">
        <f aca="false">H16*E16</f>
        <v>15.05</v>
      </c>
      <c r="K16" s="13" t="n">
        <f aca="false">(F16*2+G16*2)*C16</f>
        <v>44.1</v>
      </c>
      <c r="L16" s="13" t="n">
        <f aca="false">(F16*2+G16*2)*E16</f>
        <v>44.1</v>
      </c>
      <c r="M16" s="13" t="n">
        <f aca="false">K16*$M$3</f>
        <v>11.025</v>
      </c>
      <c r="N16" s="13" t="n">
        <f aca="false">L16*$N$3</f>
        <v>8.82</v>
      </c>
      <c r="O16" s="13" t="n">
        <f aca="false">F16*E16</f>
        <v>7</v>
      </c>
      <c r="P16" s="13" t="n">
        <f aca="false">C16*F16*1.05</f>
        <v>7.35</v>
      </c>
      <c r="Q16" s="13" t="n">
        <f aca="false">C16*(F16+2*G16)</f>
        <v>37.1</v>
      </c>
      <c r="R16" s="13" t="n">
        <f aca="false">Q16</f>
        <v>37.1</v>
      </c>
      <c r="S16" s="13" t="n">
        <f aca="false">C16*F16</f>
        <v>7</v>
      </c>
      <c r="T16" s="13" t="n">
        <f aca="false">S16</f>
        <v>7</v>
      </c>
      <c r="U16" s="20"/>
      <c r="V16" s="17" t="s">
        <v>38</v>
      </c>
    </row>
    <row r="17" customFormat="false" ht="14.25" hidden="false" customHeight="false" outlineLevel="0" collapsed="false">
      <c r="B17" s="11" t="s">
        <v>39</v>
      </c>
      <c r="C17" s="12" t="n">
        <v>7</v>
      </c>
      <c r="D17" s="13" t="n">
        <f aca="false">C17-E17</f>
        <v>0</v>
      </c>
      <c r="E17" s="12" t="n">
        <v>7</v>
      </c>
      <c r="F17" s="12" t="n">
        <v>1.285</v>
      </c>
      <c r="G17" s="14" t="n">
        <v>2.15</v>
      </c>
      <c r="H17" s="13" t="n">
        <f aca="false">F17*G17</f>
        <v>2.76275</v>
      </c>
      <c r="I17" s="13" t="n">
        <f aca="false">H17*D17</f>
        <v>0</v>
      </c>
      <c r="J17" s="15" t="n">
        <f aca="false">H17*E17</f>
        <v>19.33925</v>
      </c>
      <c r="K17" s="13" t="n">
        <f aca="false">(F17*2+G17*2)*C17</f>
        <v>48.09</v>
      </c>
      <c r="L17" s="13" t="n">
        <f aca="false">(F17*2+G17*2)*E17</f>
        <v>48.09</v>
      </c>
      <c r="M17" s="13" t="n">
        <f aca="false">K17*$M$3</f>
        <v>12.0225</v>
      </c>
      <c r="N17" s="13" t="n">
        <f aca="false">L17*$N$3</f>
        <v>9.618</v>
      </c>
      <c r="O17" s="13" t="n">
        <f aca="false">F17*E17</f>
        <v>8.995</v>
      </c>
      <c r="P17" s="13" t="n">
        <f aca="false">C17*F17*1.05</f>
        <v>9.44475</v>
      </c>
      <c r="Q17" s="13" t="n">
        <f aca="false">C17*(F17+2*G17)</f>
        <v>39.095</v>
      </c>
      <c r="R17" s="13" t="n">
        <f aca="false">Q17</f>
        <v>39.095</v>
      </c>
      <c r="S17" s="13" t="n">
        <f aca="false">C17*F17</f>
        <v>8.995</v>
      </c>
      <c r="T17" s="13" t="n">
        <f aca="false">S17</f>
        <v>8.995</v>
      </c>
      <c r="U17" s="20"/>
      <c r="V17" s="17" t="s">
        <v>40</v>
      </c>
    </row>
    <row r="18" customFormat="false" ht="14.25" hidden="false" customHeight="false" outlineLevel="0" collapsed="false">
      <c r="B18" s="11" t="s">
        <v>41</v>
      </c>
      <c r="C18" s="12" t="n">
        <v>65</v>
      </c>
      <c r="D18" s="13" t="n">
        <f aca="false">C18-E18</f>
        <v>0</v>
      </c>
      <c r="E18" s="12" t="n">
        <v>65</v>
      </c>
      <c r="F18" s="12" t="n">
        <v>0.15</v>
      </c>
      <c r="G18" s="14" t="n">
        <v>0.2</v>
      </c>
      <c r="H18" s="13" t="n">
        <f aca="false">F18*G18</f>
        <v>0.03</v>
      </c>
      <c r="I18" s="13" t="n">
        <f aca="false">H18*D18</f>
        <v>0</v>
      </c>
      <c r="J18" s="15" t="n">
        <f aca="false">H18*E18</f>
        <v>1.95</v>
      </c>
      <c r="K18" s="13" t="n">
        <f aca="false">(F18*2+G18*2)*C18</f>
        <v>45.5</v>
      </c>
      <c r="L18" s="13" t="n">
        <f aca="false">(F18*2+G18*2)*E18</f>
        <v>45.5</v>
      </c>
      <c r="M18" s="13" t="n">
        <f aca="false">K18*$M$3</f>
        <v>11.375</v>
      </c>
      <c r="N18" s="13" t="n">
        <f aca="false">L18*$N$3</f>
        <v>9.1</v>
      </c>
      <c r="O18" s="13" t="n">
        <f aca="false">F18*E18</f>
        <v>9.75</v>
      </c>
      <c r="P18" s="13" t="n">
        <f aca="false">C18*F18*1.05</f>
        <v>10.2375</v>
      </c>
      <c r="Q18" s="13" t="n">
        <f aca="false">C18*(F18+2*G18)</f>
        <v>35.75</v>
      </c>
      <c r="R18" s="13" t="n">
        <f aca="false">Q18</f>
        <v>35.75</v>
      </c>
      <c r="S18" s="13" t="n">
        <f aca="false">C18*F18</f>
        <v>9.75</v>
      </c>
      <c r="T18" s="13" t="n">
        <f aca="false">S18</f>
        <v>9.75</v>
      </c>
      <c r="U18" s="20"/>
    </row>
    <row r="19" customFormat="false" ht="14.25" hidden="false" customHeight="false" outlineLevel="0" collapsed="false">
      <c r="B19" s="11" t="s">
        <v>42</v>
      </c>
      <c r="C19" s="12" t="n">
        <v>24</v>
      </c>
      <c r="D19" s="13" t="n">
        <f aca="false">C19-E19</f>
        <v>0</v>
      </c>
      <c r="E19" s="12" t="n">
        <v>24</v>
      </c>
      <c r="F19" s="12" t="n">
        <v>0.14</v>
      </c>
      <c r="G19" s="14" t="n">
        <v>0.24</v>
      </c>
      <c r="H19" s="13" t="n">
        <f aca="false">F19*G19</f>
        <v>0.0336</v>
      </c>
      <c r="I19" s="13" t="n">
        <f aca="false">H19*D19</f>
        <v>0</v>
      </c>
      <c r="J19" s="15" t="n">
        <f aca="false">H19*E19</f>
        <v>0.8064</v>
      </c>
      <c r="K19" s="13" t="n">
        <f aca="false">(F19*2+G19*2)*C19</f>
        <v>18.24</v>
      </c>
      <c r="L19" s="13" t="n">
        <f aca="false">(F19*2+G19*2)*E19</f>
        <v>18.24</v>
      </c>
      <c r="M19" s="13" t="n">
        <f aca="false">K19*$M$3</f>
        <v>4.56</v>
      </c>
      <c r="N19" s="13" t="n">
        <f aca="false">L19*$N$3</f>
        <v>3.648</v>
      </c>
      <c r="O19" s="13" t="n">
        <f aca="false">F19*E19</f>
        <v>3.36</v>
      </c>
      <c r="P19" s="13" t="n">
        <f aca="false">C19*F19*1.05</f>
        <v>3.528</v>
      </c>
      <c r="Q19" s="13" t="n">
        <f aca="false">C19*(F19+2*G19)</f>
        <v>14.88</v>
      </c>
      <c r="R19" s="13" t="n">
        <f aca="false">Q19</f>
        <v>14.88</v>
      </c>
      <c r="S19" s="13" t="n">
        <f aca="false">C19*F19</f>
        <v>3.36</v>
      </c>
      <c r="T19" s="13" t="n">
        <f aca="false">S19</f>
        <v>3.36</v>
      </c>
      <c r="U19" s="20"/>
    </row>
    <row r="20" customFormat="false" ht="14.25" hidden="false" customHeight="false" outlineLevel="0" collapsed="false">
      <c r="B20" s="11" t="s">
        <v>43</v>
      </c>
      <c r="C20" s="12" t="n">
        <v>14</v>
      </c>
      <c r="D20" s="13" t="n">
        <f aca="false">C20-E20</f>
        <v>0</v>
      </c>
      <c r="E20" s="12" t="n">
        <v>14</v>
      </c>
      <c r="F20" s="12" t="n">
        <v>1.3</v>
      </c>
      <c r="G20" s="14" t="n">
        <v>0.5</v>
      </c>
      <c r="H20" s="13" t="n">
        <f aca="false">F20*G20</f>
        <v>0.65</v>
      </c>
      <c r="I20" s="13" t="n">
        <f aca="false">H20*D20</f>
        <v>0</v>
      </c>
      <c r="J20" s="15" t="n">
        <f aca="false">H20*E20</f>
        <v>9.1</v>
      </c>
      <c r="K20" s="13" t="n">
        <f aca="false">(F20*2+G20*2)*C20</f>
        <v>50.4</v>
      </c>
      <c r="L20" s="13" t="n">
        <f aca="false">(F20*2+G20*2)*E20</f>
        <v>50.4</v>
      </c>
      <c r="M20" s="13" t="n">
        <f aca="false">K20*$M$3</f>
        <v>12.6</v>
      </c>
      <c r="N20" s="13" t="n">
        <f aca="false">L20*$N$3</f>
        <v>10.08</v>
      </c>
      <c r="O20" s="13" t="n">
        <f aca="false">F20*E20</f>
        <v>18.2</v>
      </c>
      <c r="P20" s="13" t="n">
        <f aca="false">C20*F20*1.05</f>
        <v>19.11</v>
      </c>
      <c r="Q20" s="13" t="n">
        <f aca="false">C20*(F20+2*G20)</f>
        <v>32.2</v>
      </c>
      <c r="R20" s="13" t="n">
        <f aca="false">Q20</f>
        <v>32.2</v>
      </c>
      <c r="S20" s="13" t="n">
        <f aca="false">C20*F20</f>
        <v>18.2</v>
      </c>
      <c r="T20" s="13" t="n">
        <f aca="false">S20</f>
        <v>18.2</v>
      </c>
      <c r="U20" s="21"/>
    </row>
    <row r="21" customFormat="false" ht="14.25" hidden="false" customHeight="false" outlineLevel="0" collapsed="false">
      <c r="B21" s="22"/>
      <c r="C21" s="23" t="n">
        <f aca="false">SUM(C4:C20)</f>
        <v>538</v>
      </c>
      <c r="D21" s="24"/>
      <c r="F21" s="24"/>
      <c r="G21" s="24"/>
      <c r="H21" s="24"/>
      <c r="I21" s="23" t="n">
        <f aca="false">SUM(I4:I20)</f>
        <v>882.1795</v>
      </c>
      <c r="J21" s="23" t="n">
        <f aca="false">SUM(J4:J20)</f>
        <v>169.13815</v>
      </c>
      <c r="K21" s="23" t="n">
        <f aca="false">SUM(K4:K20)</f>
        <v>2876.226</v>
      </c>
      <c r="L21" s="23" t="n">
        <f aca="false">SUM(L4:L20)</f>
        <v>557.73</v>
      </c>
      <c r="M21" s="23" t="n">
        <f aca="false">SUM(M4:M20)</f>
        <v>719.0565</v>
      </c>
      <c r="N21" s="23" t="n">
        <f aca="false">SUM(N4:N20)</f>
        <v>111.546</v>
      </c>
      <c r="O21" s="23" t="n">
        <f aca="false">SUM(O4:O20)</f>
        <v>126.955</v>
      </c>
      <c r="P21" s="23" t="n">
        <f aca="false">SUM(P4:P20)</f>
        <v>779.42025</v>
      </c>
      <c r="Q21" s="23" t="n">
        <f aca="false">SUM(Q4:Q20)</f>
        <v>2133.921</v>
      </c>
      <c r="R21" s="23" t="n">
        <f aca="false">SUM(R4:R20)</f>
        <v>2133.921</v>
      </c>
      <c r="S21" s="23" t="n">
        <f aca="false">SUM(S4:S20)</f>
        <v>742.305</v>
      </c>
      <c r="T21" s="23" t="n">
        <f aca="false">SUM(T4:T20)</f>
        <v>742.305</v>
      </c>
      <c r="U21" s="25" t="n">
        <v>125</v>
      </c>
    </row>
    <row r="22" customFormat="false" ht="14.25" hidden="false" customHeight="false" outlineLevel="0" collapsed="false">
      <c r="A22" s="26"/>
      <c r="B22" s="27" t="s">
        <v>44</v>
      </c>
      <c r="E22" s="28"/>
    </row>
    <row r="23" customFormat="false" ht="14.25" hidden="false" customHeight="false" outlineLevel="0" collapsed="false">
      <c r="A23" s="29" t="s">
        <v>45</v>
      </c>
      <c r="B23" s="29" t="s">
        <v>46</v>
      </c>
      <c r="D23" s="30" t="s">
        <v>47</v>
      </c>
      <c r="E23" s="31"/>
    </row>
    <row r="24" customFormat="false" ht="14.25" hidden="false" customHeight="false" outlineLevel="0" collapsed="false">
      <c r="A24" s="29"/>
      <c r="B24" s="32" t="s">
        <v>48</v>
      </c>
      <c r="D24" s="30"/>
      <c r="E24" s="31" t="s">
        <v>49</v>
      </c>
    </row>
    <row r="25" customFormat="false" ht="27" hidden="false" customHeight="false" outlineLevel="0" collapsed="false">
      <c r="A25" s="33" t="s">
        <v>50</v>
      </c>
      <c r="B25" s="34" t="s">
        <v>51</v>
      </c>
      <c r="C25" s="35" t="s">
        <v>52</v>
      </c>
      <c r="D25" s="36" t="n">
        <v>2574.5</v>
      </c>
      <c r="E25" s="31" t="s">
        <v>53</v>
      </c>
    </row>
    <row r="26" customFormat="false" ht="45" hidden="false" customHeight="false" outlineLevel="0" collapsed="false">
      <c r="A26" s="33" t="s">
        <v>54</v>
      </c>
      <c r="B26" s="34" t="s">
        <v>55</v>
      </c>
      <c r="C26" s="35" t="s">
        <v>52</v>
      </c>
      <c r="D26" s="36" t="n">
        <f aca="false">2*U21</f>
        <v>250</v>
      </c>
      <c r="E26" s="31" t="str">
        <f aca="false">E25</f>
        <v>AS1</v>
      </c>
    </row>
    <row r="27" customFormat="false" ht="18" hidden="false" customHeight="false" outlineLevel="0" collapsed="false">
      <c r="A27" s="33" t="s">
        <v>56</v>
      </c>
      <c r="B27" s="34" t="s">
        <v>57</v>
      </c>
      <c r="C27" s="35" t="s">
        <v>52</v>
      </c>
      <c r="D27" s="36" t="n">
        <f aca="false">12*15</f>
        <v>180</v>
      </c>
      <c r="E27" s="31" t="str">
        <f aca="false">E26</f>
        <v>AS1</v>
      </c>
    </row>
    <row r="28" customFormat="false" ht="36" hidden="false" customHeight="false" outlineLevel="0" collapsed="false">
      <c r="A28" s="33" t="s">
        <v>58</v>
      </c>
      <c r="B28" s="34" t="s">
        <v>59</v>
      </c>
      <c r="C28" s="35" t="s">
        <v>52</v>
      </c>
      <c r="D28" s="36" t="n">
        <f aca="false">12*6</f>
        <v>72</v>
      </c>
      <c r="E28" s="31" t="str">
        <f aca="false">E27</f>
        <v>AS1</v>
      </c>
    </row>
    <row r="29" customFormat="false" ht="27" hidden="false" customHeight="false" outlineLevel="0" collapsed="false">
      <c r="A29" s="33" t="s">
        <v>60</v>
      </c>
      <c r="B29" s="34" t="s">
        <v>61</v>
      </c>
      <c r="C29" s="35" t="s">
        <v>52</v>
      </c>
      <c r="D29" s="36" t="n">
        <v>1250</v>
      </c>
      <c r="E29" s="31"/>
    </row>
    <row r="30" customFormat="false" ht="27" hidden="false" customHeight="false" outlineLevel="0" collapsed="false">
      <c r="A30" s="33" t="s">
        <v>62</v>
      </c>
      <c r="B30" s="34" t="s">
        <v>63</v>
      </c>
      <c r="C30" s="35" t="s">
        <v>52</v>
      </c>
      <c r="D30" s="36" t="n">
        <v>1600</v>
      </c>
      <c r="E30" s="31"/>
    </row>
    <row r="33" customFormat="false" ht="27" hidden="false" customHeight="true" outlineLevel="0" collapsed="false"/>
    <row r="37" customFormat="false" ht="15" hidden="false" customHeight="true" outlineLevel="0" collapsed="false"/>
  </sheetData>
  <mergeCells count="11">
    <mergeCell ref="K1:L1"/>
    <mergeCell ref="M1:N1"/>
    <mergeCell ref="O1:P1"/>
    <mergeCell ref="Q1:U1"/>
    <mergeCell ref="B2:B3"/>
    <mergeCell ref="F2:G2"/>
    <mergeCell ref="H2:J2"/>
    <mergeCell ref="R2:R3"/>
    <mergeCell ref="S2:S3"/>
    <mergeCell ref="T2:T3"/>
    <mergeCell ref="U2:U3"/>
  </mergeCells>
  <printOptions headings="false" gridLines="false" gridLinesSet="true" horizontalCentered="false" verticalCentered="false"/>
  <pageMargins left="0" right="0" top="0.39375" bottom="0.39375" header="0.511805555555555" footer="0.511805555555555"/>
  <pageSetup paperSize="9" scale="57"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rowBreaks count="1" manualBreakCount="1">
    <brk id="50" man="true" max="16383" min="0"/>
  </rowBreaks>
  <colBreaks count="1" manualBreakCount="1">
    <brk id="21" man="true" max="65535" min="0"/>
  </colBreaks>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AMJ1048576"/>
  <sheetViews>
    <sheetView showFormulas="false" showGridLines="true" showRowColHeaders="true" showZeros="true" rightToLeft="false" tabSelected="true" showOutlineSymbols="true" defaultGridColor="true" view="normal" topLeftCell="A1" colorId="64" zoomScale="140" zoomScaleNormal="140" zoomScalePageLayoutView="100" workbookViewId="0">
      <selection pane="topLeft" activeCell="I10" activeCellId="0" sqref="I10"/>
    </sheetView>
  </sheetViews>
  <sheetFormatPr defaultRowHeight="13.8" zeroHeight="false" outlineLevelRow="0" outlineLevelCol="0"/>
  <cols>
    <col collapsed="false" customWidth="true" hidden="false" outlineLevel="0" max="1" min="1" style="37" width="2.86"/>
    <col collapsed="false" customWidth="true" hidden="false" outlineLevel="0" max="2" min="2" style="37" width="4.86"/>
    <col collapsed="false" customWidth="true" hidden="false" outlineLevel="0" max="3" min="3" style="38" width="44.04"/>
    <col collapsed="false" customWidth="true" hidden="false" outlineLevel="0" max="4" min="4" style="37" width="3.6"/>
    <col collapsed="false" customWidth="true" hidden="false" outlineLevel="0" max="5" min="5" style="37" width="9.42"/>
    <col collapsed="false" customWidth="true" hidden="false" outlineLevel="0" max="6" min="6" style="37" width="6.95"/>
    <col collapsed="false" customWidth="true" hidden="false" outlineLevel="0" max="10" min="7" style="37" width="6.27"/>
    <col collapsed="false" customWidth="true" hidden="false" outlineLevel="0" max="11" min="11" style="37" width="6.88"/>
    <col collapsed="false" customWidth="true" hidden="false" outlineLevel="0" max="13" min="12" style="37" width="8"/>
    <col collapsed="false" customWidth="true" hidden="false" outlineLevel="0" max="14" min="14" style="37" width="8.67"/>
    <col collapsed="false" customWidth="true" hidden="false" outlineLevel="0" max="15" min="15" style="37" width="8"/>
    <col collapsed="false" customWidth="true" hidden="false" outlineLevel="0" max="16" min="16" style="37" width="8.93"/>
    <col collapsed="false" customWidth="true" hidden="false" outlineLevel="0" max="1023" min="17" style="37" width="9"/>
    <col collapsed="false" customWidth="false" hidden="false" outlineLevel="0" max="1025" min="1024" style="0" width="11.52"/>
  </cols>
  <sheetData>
    <row r="1" s="40" customFormat="true" ht="13.8" hidden="false" customHeight="false" outlineLevel="0" collapsed="false">
      <c r="A1" s="39" t="s">
        <v>64</v>
      </c>
      <c r="B1" s="39"/>
      <c r="C1" s="39"/>
      <c r="D1" s="39"/>
      <c r="E1" s="39"/>
      <c r="F1" s="39"/>
      <c r="G1" s="39" t="n">
        <v>2</v>
      </c>
      <c r="H1" s="39"/>
      <c r="I1" s="39"/>
      <c r="J1" s="39"/>
      <c r="K1" s="39"/>
      <c r="L1" s="39"/>
      <c r="M1" s="39"/>
      <c r="N1" s="39"/>
      <c r="O1" s="39"/>
      <c r="P1" s="39"/>
      <c r="AMJ1" s="0"/>
    </row>
    <row r="2" s="44" customFormat="true" ht="13.8" hidden="false" customHeight="false" outlineLevel="0" collapsed="false">
      <c r="A2" s="41"/>
      <c r="B2" s="39"/>
      <c r="C2" s="42" t="s">
        <v>65</v>
      </c>
      <c r="D2" s="39"/>
      <c r="E2" s="39"/>
      <c r="F2" s="39"/>
      <c r="G2" s="43"/>
      <c r="H2" s="43"/>
      <c r="I2" s="43"/>
      <c r="J2" s="43"/>
      <c r="K2" s="43"/>
      <c r="L2" s="43"/>
      <c r="M2" s="43"/>
      <c r="N2" s="43"/>
      <c r="O2" s="43"/>
      <c r="P2" s="43"/>
      <c r="AMJ2" s="0"/>
    </row>
    <row r="3" customFormat="false" ht="13.8" hidden="false" customHeight="false" outlineLevel="0" collapsed="false">
      <c r="A3" s="41" t="s">
        <v>66</v>
      </c>
      <c r="B3" s="45"/>
      <c r="C3" s="46"/>
      <c r="D3" s="45"/>
      <c r="E3" s="45"/>
      <c r="F3" s="45"/>
      <c r="G3" s="45"/>
      <c r="H3" s="45"/>
      <c r="I3" s="45"/>
      <c r="J3" s="45"/>
      <c r="K3" s="45"/>
      <c r="L3" s="47"/>
      <c r="M3" s="47"/>
      <c r="N3" s="47"/>
      <c r="O3" s="47"/>
      <c r="P3" s="43"/>
    </row>
    <row r="4" customFormat="false" ht="13.8" hidden="false" customHeight="false" outlineLevel="0" collapsed="false">
      <c r="A4" s="48" t="s">
        <v>67</v>
      </c>
      <c r="B4" s="49"/>
      <c r="C4" s="50"/>
      <c r="D4" s="49"/>
      <c r="E4" s="49"/>
      <c r="F4" s="49"/>
      <c r="G4" s="49"/>
      <c r="H4" s="51"/>
      <c r="I4" s="51"/>
      <c r="J4" s="47"/>
      <c r="K4" s="47"/>
      <c r="L4" s="47"/>
      <c r="M4" s="47"/>
      <c r="N4" s="47"/>
      <c r="O4" s="47"/>
      <c r="P4" s="43"/>
    </row>
    <row r="5" customFormat="false" ht="13.8" hidden="false" customHeight="false" outlineLevel="0" collapsed="false">
      <c r="A5" s="48" t="s">
        <v>68</v>
      </c>
      <c r="B5" s="51"/>
      <c r="C5" s="48"/>
      <c r="D5" s="51"/>
      <c r="E5" s="49"/>
      <c r="F5" s="51"/>
      <c r="G5" s="51"/>
      <c r="H5" s="51"/>
      <c r="I5" s="51"/>
      <c r="J5" s="47"/>
      <c r="K5" s="47"/>
      <c r="L5" s="47"/>
      <c r="M5" s="47"/>
      <c r="N5" s="47"/>
      <c r="O5" s="47"/>
      <c r="P5" s="43"/>
    </row>
    <row r="6" customFormat="false" ht="13.8" hidden="false" customHeight="false" outlineLevel="0" collapsed="false">
      <c r="A6" s="48"/>
      <c r="B6" s="51"/>
      <c r="C6" s="48"/>
      <c r="D6" s="51"/>
      <c r="E6" s="51"/>
      <c r="F6" s="51"/>
      <c r="G6" s="51"/>
      <c r="H6" s="51"/>
      <c r="I6" s="51"/>
      <c r="J6" s="47"/>
      <c r="K6" s="47"/>
      <c r="L6" s="47"/>
      <c r="M6" s="47"/>
      <c r="N6" s="47"/>
      <c r="O6" s="47"/>
      <c r="P6" s="43"/>
    </row>
    <row r="7" customFormat="false" ht="13.8" hidden="false" customHeight="false" outlineLevel="0" collapsed="false">
      <c r="A7" s="52" t="s">
        <v>69</v>
      </c>
      <c r="B7" s="52"/>
      <c r="C7" s="52"/>
      <c r="D7" s="52"/>
      <c r="E7" s="43" t="s">
        <v>70</v>
      </c>
      <c r="F7" s="53" t="s">
        <v>71</v>
      </c>
      <c r="G7" s="53"/>
      <c r="H7" s="53"/>
      <c r="I7" s="53"/>
      <c r="J7" s="54"/>
      <c r="K7" s="54"/>
      <c r="L7" s="54"/>
      <c r="M7" s="54" t="s">
        <v>72</v>
      </c>
      <c r="N7" s="54"/>
      <c r="O7" s="55" t="n">
        <f aca="false">P56</f>
        <v>0</v>
      </c>
      <c r="P7" s="56" t="s">
        <v>73</v>
      </c>
    </row>
    <row r="8" customFormat="false" ht="10.5" hidden="false" customHeight="true" outlineLevel="0" collapsed="false">
      <c r="A8" s="41"/>
      <c r="B8" s="43"/>
      <c r="C8" s="41"/>
      <c r="D8" s="43"/>
      <c r="E8" s="43"/>
      <c r="F8" s="43"/>
      <c r="G8" s="43"/>
      <c r="H8" s="43"/>
      <c r="I8" s="43"/>
      <c r="J8" s="43"/>
      <c r="K8" s="43"/>
      <c r="L8" s="43"/>
      <c r="M8" s="57" t="s">
        <v>74</v>
      </c>
      <c r="N8" s="57"/>
      <c r="O8" s="57"/>
      <c r="P8" s="57"/>
    </row>
    <row r="9" customFormat="false" ht="10.5" hidden="false" customHeight="true" outlineLevel="0" collapsed="false">
      <c r="A9" s="58" t="s">
        <v>75</v>
      </c>
      <c r="B9" s="59" t="s">
        <v>76</v>
      </c>
      <c r="C9" s="60" t="s">
        <v>77</v>
      </c>
      <c r="D9" s="61" t="s">
        <v>78</v>
      </c>
      <c r="E9" s="59" t="s">
        <v>79</v>
      </c>
      <c r="F9" s="62" t="s">
        <v>80</v>
      </c>
      <c r="G9" s="62"/>
      <c r="H9" s="62"/>
      <c r="I9" s="62"/>
      <c r="J9" s="62"/>
      <c r="K9" s="62"/>
      <c r="L9" s="62" t="s">
        <v>81</v>
      </c>
      <c r="M9" s="62"/>
      <c r="N9" s="62"/>
      <c r="O9" s="62"/>
      <c r="P9" s="62"/>
    </row>
    <row r="10" customFormat="false" ht="55.15" hidden="false" customHeight="true" outlineLevel="0" collapsed="false">
      <c r="A10" s="58"/>
      <c r="B10" s="59"/>
      <c r="C10" s="60"/>
      <c r="D10" s="61"/>
      <c r="E10" s="59"/>
      <c r="F10" s="59" t="s">
        <v>82</v>
      </c>
      <c r="G10" s="59" t="s">
        <v>83</v>
      </c>
      <c r="H10" s="59" t="s">
        <v>84</v>
      </c>
      <c r="I10" s="59" t="s">
        <v>85</v>
      </c>
      <c r="J10" s="59" t="s">
        <v>86</v>
      </c>
      <c r="K10" s="59" t="s">
        <v>87</v>
      </c>
      <c r="L10" s="59" t="s">
        <v>88</v>
      </c>
      <c r="M10" s="59" t="s">
        <v>84</v>
      </c>
      <c r="N10" s="59" t="s">
        <v>85</v>
      </c>
      <c r="O10" s="59" t="s">
        <v>86</v>
      </c>
      <c r="P10" s="59" t="s">
        <v>89</v>
      </c>
    </row>
    <row r="11" customFormat="false" ht="13.8" hidden="false" customHeight="false" outlineLevel="0" collapsed="false">
      <c r="A11" s="63" t="n">
        <v>1</v>
      </c>
      <c r="B11" s="62" t="n">
        <f aca="false">A11+1</f>
        <v>2</v>
      </c>
      <c r="C11" s="64" t="n">
        <f aca="false">B11+1</f>
        <v>3</v>
      </c>
      <c r="D11" s="62" t="n">
        <f aca="false">C11+1</f>
        <v>4</v>
      </c>
      <c r="E11" s="62" t="n">
        <f aca="false">D11+1</f>
        <v>5</v>
      </c>
      <c r="F11" s="62" t="n">
        <f aca="false">E11+1</f>
        <v>6</v>
      </c>
      <c r="G11" s="62" t="n">
        <f aca="false">F11+1</f>
        <v>7</v>
      </c>
      <c r="H11" s="62" t="n">
        <f aca="false">G11+1</f>
        <v>8</v>
      </c>
      <c r="I11" s="62" t="n">
        <f aca="false">H11+1</f>
        <v>9</v>
      </c>
      <c r="J11" s="62" t="n">
        <f aca="false">I11+1</f>
        <v>10</v>
      </c>
      <c r="K11" s="62" t="n">
        <f aca="false">J11+1</f>
        <v>11</v>
      </c>
      <c r="L11" s="62" t="n">
        <f aca="false">K11+1</f>
        <v>12</v>
      </c>
      <c r="M11" s="62" t="n">
        <f aca="false">L11+1</f>
        <v>13</v>
      </c>
      <c r="N11" s="62" t="n">
        <f aca="false">M11+1</f>
        <v>14</v>
      </c>
      <c r="O11" s="62" t="n">
        <f aca="false">N11+1</f>
        <v>15</v>
      </c>
      <c r="P11" s="62" t="n">
        <f aca="false">O11+1</f>
        <v>16</v>
      </c>
    </row>
    <row r="12" s="69" customFormat="true" ht="19.4" hidden="false" customHeight="true" outlineLevel="0" collapsed="false">
      <c r="A12" s="65" t="s">
        <v>90</v>
      </c>
      <c r="B12" s="65"/>
      <c r="C12" s="65"/>
      <c r="D12" s="66"/>
      <c r="E12" s="67"/>
      <c r="F12" s="66"/>
      <c r="G12" s="66"/>
      <c r="H12" s="66"/>
      <c r="I12" s="66"/>
      <c r="J12" s="66"/>
      <c r="K12" s="66"/>
      <c r="L12" s="66"/>
      <c r="M12" s="66"/>
      <c r="N12" s="66"/>
      <c r="O12" s="66"/>
      <c r="P12" s="66"/>
      <c r="Q12" s="68"/>
      <c r="R12" s="68"/>
      <c r="AMJ12" s="70"/>
    </row>
    <row r="13" s="69" customFormat="true" ht="19.4" hidden="false" customHeight="false" outlineLevel="0" collapsed="false">
      <c r="A13" s="66" t="n">
        <v>1</v>
      </c>
      <c r="B13" s="71"/>
      <c r="C13" s="72" t="s">
        <v>91</v>
      </c>
      <c r="D13" s="66" t="s">
        <v>52</v>
      </c>
      <c r="E13" s="73" t="n">
        <v>18.5</v>
      </c>
      <c r="F13" s="73"/>
      <c r="G13" s="73"/>
      <c r="H13" s="74"/>
      <c r="I13" s="74"/>
      <c r="J13" s="73"/>
      <c r="K13" s="75"/>
      <c r="L13" s="76"/>
      <c r="M13" s="76"/>
      <c r="N13" s="76"/>
      <c r="O13" s="76"/>
      <c r="P13" s="76"/>
      <c r="AMJ13" s="70"/>
    </row>
    <row r="14" s="69" customFormat="true" ht="19.4" hidden="false" customHeight="false" outlineLevel="0" collapsed="false">
      <c r="A14" s="66" t="n">
        <v>2</v>
      </c>
      <c r="B14" s="71"/>
      <c r="C14" s="72" t="s">
        <v>92</v>
      </c>
      <c r="D14" s="66" t="s">
        <v>52</v>
      </c>
      <c r="E14" s="73" t="n">
        <v>18.5</v>
      </c>
      <c r="F14" s="73"/>
      <c r="G14" s="73"/>
      <c r="H14" s="74"/>
      <c r="I14" s="74"/>
      <c r="J14" s="73"/>
      <c r="K14" s="75"/>
      <c r="L14" s="76"/>
      <c r="M14" s="76"/>
      <c r="N14" s="76"/>
      <c r="O14" s="76"/>
      <c r="P14" s="76"/>
      <c r="AMJ14" s="70"/>
    </row>
    <row r="15" s="69" customFormat="true" ht="19.25" hidden="false" customHeight="true" outlineLevel="0" collapsed="false">
      <c r="A15" s="65" t="s">
        <v>93</v>
      </c>
      <c r="B15" s="65"/>
      <c r="C15" s="65"/>
      <c r="D15" s="66"/>
      <c r="E15" s="67"/>
      <c r="F15" s="73"/>
      <c r="G15" s="73"/>
      <c r="H15" s="73"/>
      <c r="I15" s="73"/>
      <c r="J15" s="73"/>
      <c r="K15" s="75"/>
      <c r="L15" s="76"/>
      <c r="M15" s="76"/>
      <c r="N15" s="76"/>
      <c r="O15" s="76"/>
      <c r="P15" s="76"/>
      <c r="AMJ15" s="70"/>
    </row>
    <row r="16" s="69" customFormat="true" ht="19.4" hidden="false" customHeight="false" outlineLevel="0" collapsed="false">
      <c r="A16" s="66" t="n">
        <v>3</v>
      </c>
      <c r="B16" s="71"/>
      <c r="C16" s="72" t="s">
        <v>94</v>
      </c>
      <c r="D16" s="66" t="s">
        <v>95</v>
      </c>
      <c r="E16" s="73" t="n">
        <v>0.925</v>
      </c>
      <c r="F16" s="73"/>
      <c r="G16" s="73"/>
      <c r="H16" s="73"/>
      <c r="I16" s="74"/>
      <c r="J16" s="73"/>
      <c r="K16" s="75"/>
      <c r="L16" s="76"/>
      <c r="M16" s="76"/>
      <c r="N16" s="76"/>
      <c r="O16" s="76"/>
      <c r="P16" s="76"/>
      <c r="AMJ16" s="70"/>
    </row>
    <row r="17" s="69" customFormat="true" ht="13.8" hidden="false" customHeight="false" outlineLevel="0" collapsed="false">
      <c r="A17" s="66"/>
      <c r="B17" s="66"/>
      <c r="C17" s="77" t="s">
        <v>96</v>
      </c>
      <c r="D17" s="66" t="s">
        <v>95</v>
      </c>
      <c r="E17" s="73" t="n">
        <v>0.98</v>
      </c>
      <c r="F17" s="73"/>
      <c r="G17" s="73"/>
      <c r="H17" s="73"/>
      <c r="I17" s="73"/>
      <c r="J17" s="73"/>
      <c r="K17" s="75"/>
      <c r="L17" s="76"/>
      <c r="M17" s="76"/>
      <c r="N17" s="76"/>
      <c r="O17" s="76"/>
      <c r="P17" s="76"/>
      <c r="AMJ17" s="70"/>
    </row>
    <row r="18" s="69" customFormat="true" ht="19.4" hidden="false" customHeight="false" outlineLevel="0" collapsed="false">
      <c r="A18" s="66" t="n">
        <v>4</v>
      </c>
      <c r="B18" s="66"/>
      <c r="C18" s="78" t="s">
        <v>97</v>
      </c>
      <c r="D18" s="79" t="s">
        <v>98</v>
      </c>
      <c r="E18" s="73" t="n">
        <v>417.36</v>
      </c>
      <c r="F18" s="73"/>
      <c r="G18" s="73"/>
      <c r="H18" s="73"/>
      <c r="I18" s="73"/>
      <c r="J18" s="73"/>
      <c r="K18" s="75"/>
      <c r="L18" s="76"/>
      <c r="M18" s="76"/>
      <c r="N18" s="76"/>
      <c r="O18" s="76"/>
      <c r="P18" s="76"/>
      <c r="AMJ18" s="70"/>
    </row>
    <row r="19" s="69" customFormat="true" ht="19.4" hidden="false" customHeight="false" outlineLevel="0" collapsed="false">
      <c r="A19" s="66" t="n">
        <v>5</v>
      </c>
      <c r="B19" s="66"/>
      <c r="C19" s="78" t="s">
        <v>99</v>
      </c>
      <c r="D19" s="79" t="s">
        <v>98</v>
      </c>
      <c r="E19" s="73" t="n">
        <v>223.19</v>
      </c>
      <c r="F19" s="73"/>
      <c r="G19" s="73"/>
      <c r="H19" s="73"/>
      <c r="I19" s="73"/>
      <c r="J19" s="73"/>
      <c r="K19" s="75"/>
      <c r="L19" s="76"/>
      <c r="M19" s="76"/>
      <c r="N19" s="76"/>
      <c r="O19" s="76"/>
      <c r="P19" s="76"/>
      <c r="AMJ19" s="70"/>
    </row>
    <row r="20" s="69" customFormat="true" ht="19.4" hidden="false" customHeight="false" outlineLevel="0" collapsed="false">
      <c r="A20" s="66" t="n">
        <v>6</v>
      </c>
      <c r="B20" s="66"/>
      <c r="C20" s="72" t="s">
        <v>100</v>
      </c>
      <c r="D20" s="66" t="s">
        <v>98</v>
      </c>
      <c r="E20" s="73" t="n">
        <v>160.765</v>
      </c>
      <c r="F20" s="73"/>
      <c r="G20" s="73"/>
      <c r="H20" s="73"/>
      <c r="I20" s="73"/>
      <c r="J20" s="80"/>
      <c r="K20" s="75"/>
      <c r="L20" s="76"/>
      <c r="M20" s="76"/>
      <c r="N20" s="76"/>
      <c r="O20" s="76"/>
      <c r="P20" s="76"/>
      <c r="Q20" s="81"/>
      <c r="R20" s="81"/>
      <c r="AMJ20" s="70"/>
    </row>
    <row r="21" s="69" customFormat="true" ht="13.8" hidden="false" customHeight="false" outlineLevel="0" collapsed="false">
      <c r="A21" s="66" t="n">
        <v>7</v>
      </c>
      <c r="B21" s="71"/>
      <c r="C21" s="72" t="s">
        <v>101</v>
      </c>
      <c r="D21" s="66" t="s">
        <v>52</v>
      </c>
      <c r="E21" s="73" t="n">
        <v>31</v>
      </c>
      <c r="F21" s="73"/>
      <c r="G21" s="73"/>
      <c r="H21" s="73"/>
      <c r="I21" s="74"/>
      <c r="J21" s="73"/>
      <c r="K21" s="75"/>
      <c r="L21" s="76"/>
      <c r="M21" s="76"/>
      <c r="N21" s="76"/>
      <c r="O21" s="76"/>
      <c r="P21" s="76"/>
      <c r="Q21" s="81"/>
      <c r="R21" s="81"/>
      <c r="AMJ21" s="70"/>
    </row>
    <row r="22" s="69" customFormat="true" ht="13.8" hidden="false" customHeight="false" outlineLevel="0" collapsed="false">
      <c r="A22" s="66"/>
      <c r="B22" s="66"/>
      <c r="C22" s="77" t="s">
        <v>102</v>
      </c>
      <c r="D22" s="66" t="s">
        <v>98</v>
      </c>
      <c r="E22" s="73" t="n">
        <v>12.4</v>
      </c>
      <c r="F22" s="73"/>
      <c r="G22" s="73"/>
      <c r="H22" s="73"/>
      <c r="I22" s="73"/>
      <c r="J22" s="73"/>
      <c r="K22" s="75"/>
      <c r="L22" s="76"/>
      <c r="M22" s="76"/>
      <c r="N22" s="76"/>
      <c r="O22" s="76"/>
      <c r="P22" s="76"/>
      <c r="AMJ22" s="70"/>
    </row>
    <row r="23" s="69" customFormat="true" ht="13.8" hidden="false" customHeight="true" outlineLevel="0" collapsed="false">
      <c r="A23" s="65" t="s">
        <v>103</v>
      </c>
      <c r="B23" s="65"/>
      <c r="C23" s="65"/>
      <c r="D23" s="66"/>
      <c r="E23" s="73"/>
      <c r="F23" s="73"/>
      <c r="G23" s="73"/>
      <c r="H23" s="73"/>
      <c r="I23" s="73"/>
      <c r="J23" s="73"/>
      <c r="K23" s="75"/>
      <c r="L23" s="76"/>
      <c r="M23" s="76"/>
      <c r="N23" s="76"/>
      <c r="O23" s="76"/>
      <c r="P23" s="76"/>
      <c r="AMJ23" s="70"/>
    </row>
    <row r="24" customFormat="false" ht="19.4" hidden="false" customHeight="false" outlineLevel="0" collapsed="false">
      <c r="A24" s="82" t="n">
        <v>8</v>
      </c>
      <c r="B24" s="83"/>
      <c r="C24" s="84" t="s">
        <v>104</v>
      </c>
      <c r="D24" s="82" t="s">
        <v>52</v>
      </c>
      <c r="E24" s="85" t="n">
        <v>215.25</v>
      </c>
      <c r="F24" s="85"/>
      <c r="G24" s="85"/>
      <c r="H24" s="86"/>
      <c r="I24" s="86"/>
      <c r="J24" s="85"/>
      <c r="K24" s="87"/>
      <c r="L24" s="88"/>
      <c r="M24" s="88"/>
      <c r="N24" s="88"/>
      <c r="O24" s="88"/>
      <c r="P24" s="88"/>
    </row>
    <row r="25" customFormat="false" ht="19.4" hidden="false" customHeight="false" outlineLevel="0" collapsed="false">
      <c r="A25" s="82" t="n">
        <v>9</v>
      </c>
      <c r="B25" s="83"/>
      <c r="C25" s="84" t="s">
        <v>105</v>
      </c>
      <c r="D25" s="82" t="s">
        <v>52</v>
      </c>
      <c r="E25" s="85" t="n">
        <v>120.54</v>
      </c>
      <c r="F25" s="85"/>
      <c r="G25" s="85"/>
      <c r="H25" s="86"/>
      <c r="I25" s="86"/>
      <c r="J25" s="85"/>
      <c r="K25" s="87"/>
      <c r="L25" s="88"/>
      <c r="M25" s="88"/>
      <c r="N25" s="88"/>
      <c r="O25" s="88"/>
      <c r="P25" s="88"/>
      <c r="Q25" s="89"/>
      <c r="R25" s="90"/>
    </row>
    <row r="26" s="44" customFormat="true" ht="19.4" hidden="false" customHeight="false" outlineLevel="0" collapsed="false">
      <c r="A26" s="82" t="n">
        <v>10</v>
      </c>
      <c r="B26" s="83"/>
      <c r="C26" s="84" t="s">
        <v>106</v>
      </c>
      <c r="D26" s="82" t="s">
        <v>95</v>
      </c>
      <c r="E26" s="85" t="n">
        <v>45.92</v>
      </c>
      <c r="F26" s="85"/>
      <c r="G26" s="85"/>
      <c r="H26" s="86"/>
      <c r="I26" s="86"/>
      <c r="J26" s="85"/>
      <c r="K26" s="87"/>
      <c r="L26" s="88"/>
      <c r="M26" s="88"/>
      <c r="N26" s="88"/>
      <c r="O26" s="88"/>
      <c r="P26" s="88"/>
      <c r="Q26" s="90"/>
      <c r="R26" s="90"/>
      <c r="AMJ26" s="0"/>
    </row>
    <row r="27" s="44" customFormat="true" ht="13.8" hidden="false" customHeight="false" outlineLevel="0" collapsed="false">
      <c r="A27" s="82"/>
      <c r="B27" s="83"/>
      <c r="C27" s="91" t="s">
        <v>107</v>
      </c>
      <c r="D27" s="82" t="s">
        <v>95</v>
      </c>
      <c r="E27" s="85" t="n">
        <v>6.89</v>
      </c>
      <c r="F27" s="85"/>
      <c r="G27" s="85"/>
      <c r="H27" s="85"/>
      <c r="I27" s="85"/>
      <c r="J27" s="85"/>
      <c r="K27" s="87"/>
      <c r="L27" s="88"/>
      <c r="M27" s="88"/>
      <c r="N27" s="88"/>
      <c r="O27" s="88"/>
      <c r="P27" s="88"/>
      <c r="Q27" s="92"/>
      <c r="R27" s="93"/>
      <c r="AMJ27" s="0"/>
    </row>
    <row r="28" s="44" customFormat="true" ht="13.8" hidden="false" customHeight="false" outlineLevel="0" collapsed="false">
      <c r="A28" s="82"/>
      <c r="B28" s="83"/>
      <c r="C28" s="91" t="s">
        <v>108</v>
      </c>
      <c r="D28" s="82" t="s">
        <v>95</v>
      </c>
      <c r="E28" s="85" t="n">
        <v>42.71</v>
      </c>
      <c r="F28" s="85"/>
      <c r="G28" s="85"/>
      <c r="H28" s="85"/>
      <c r="I28" s="85"/>
      <c r="J28" s="94"/>
      <c r="K28" s="95"/>
      <c r="L28" s="96"/>
      <c r="M28" s="96"/>
      <c r="N28" s="96"/>
      <c r="O28" s="96"/>
      <c r="P28" s="96"/>
      <c r="Q28" s="97"/>
      <c r="R28" s="97"/>
      <c r="AMJ28" s="0"/>
    </row>
    <row r="29" s="44" customFormat="true" ht="13.8" hidden="false" customHeight="false" outlineLevel="0" collapsed="false">
      <c r="A29" s="82"/>
      <c r="B29" s="83"/>
      <c r="C29" s="91" t="s">
        <v>109</v>
      </c>
      <c r="D29" s="82" t="s">
        <v>110</v>
      </c>
      <c r="E29" s="85" t="n">
        <v>12</v>
      </c>
      <c r="F29" s="85"/>
      <c r="G29" s="85"/>
      <c r="H29" s="85"/>
      <c r="I29" s="85"/>
      <c r="J29" s="94"/>
      <c r="K29" s="95"/>
      <c r="L29" s="96"/>
      <c r="M29" s="96"/>
      <c r="N29" s="96"/>
      <c r="O29" s="96"/>
      <c r="P29" s="96"/>
      <c r="Q29" s="37"/>
      <c r="R29" s="37"/>
      <c r="AMJ29" s="0"/>
    </row>
    <row r="30" s="44" customFormat="true" ht="19.5" hidden="false" customHeight="false" outlineLevel="0" collapsed="false">
      <c r="A30" s="82" t="n">
        <v>11</v>
      </c>
      <c r="B30" s="82"/>
      <c r="C30" s="84" t="s">
        <v>111</v>
      </c>
      <c r="D30" s="82" t="s">
        <v>98</v>
      </c>
      <c r="E30" s="85" t="n">
        <v>127.6056</v>
      </c>
      <c r="F30" s="85"/>
      <c r="G30" s="85"/>
      <c r="H30" s="85"/>
      <c r="I30" s="85"/>
      <c r="J30" s="94"/>
      <c r="K30" s="95"/>
      <c r="L30" s="96"/>
      <c r="M30" s="96"/>
      <c r="N30" s="96"/>
      <c r="O30" s="96"/>
      <c r="P30" s="96"/>
      <c r="Q30" s="98"/>
      <c r="R30" s="98"/>
      <c r="AMJ30" s="0"/>
    </row>
    <row r="31" customFormat="false" ht="19.5" hidden="false" customHeight="false" outlineLevel="0" collapsed="false">
      <c r="A31" s="82" t="n">
        <v>12</v>
      </c>
      <c r="B31" s="83"/>
      <c r="C31" s="84" t="s">
        <v>112</v>
      </c>
      <c r="D31" s="82" t="s">
        <v>95</v>
      </c>
      <c r="E31" s="85" t="n">
        <v>0.93405</v>
      </c>
      <c r="F31" s="99"/>
      <c r="G31" s="85"/>
      <c r="H31" s="99"/>
      <c r="I31" s="100"/>
      <c r="J31" s="101"/>
      <c r="K31" s="95"/>
      <c r="L31" s="96"/>
      <c r="M31" s="96"/>
      <c r="N31" s="96"/>
      <c r="O31" s="96"/>
      <c r="P31" s="96"/>
      <c r="Q31" s="98"/>
      <c r="R31" s="98"/>
    </row>
    <row r="32" customFormat="false" ht="13.8" hidden="false" customHeight="false" outlineLevel="0" collapsed="false">
      <c r="A32" s="82"/>
      <c r="B32" s="82"/>
      <c r="C32" s="102" t="s">
        <v>113</v>
      </c>
      <c r="D32" s="103" t="s">
        <v>95</v>
      </c>
      <c r="E32" s="99" t="n">
        <v>1.03</v>
      </c>
      <c r="F32" s="99"/>
      <c r="G32" s="99"/>
      <c r="H32" s="99"/>
      <c r="I32" s="99"/>
      <c r="J32" s="99"/>
      <c r="K32" s="87"/>
      <c r="L32" s="88"/>
      <c r="M32" s="88"/>
      <c r="N32" s="88"/>
      <c r="O32" s="88"/>
      <c r="P32" s="88"/>
      <c r="Q32" s="98"/>
      <c r="R32" s="98"/>
    </row>
    <row r="33" customFormat="false" ht="13.8" hidden="false" customHeight="false" outlineLevel="0" collapsed="false">
      <c r="A33" s="82"/>
      <c r="B33" s="82"/>
      <c r="C33" s="102" t="s">
        <v>114</v>
      </c>
      <c r="D33" s="85" t="s">
        <v>98</v>
      </c>
      <c r="E33" s="99" t="n">
        <v>32.7</v>
      </c>
      <c r="F33" s="99"/>
      <c r="G33" s="99"/>
      <c r="H33" s="99"/>
      <c r="I33" s="99"/>
      <c r="J33" s="99"/>
      <c r="K33" s="87"/>
      <c r="L33" s="88"/>
      <c r="M33" s="88"/>
      <c r="N33" s="88"/>
      <c r="O33" s="88"/>
      <c r="P33" s="88"/>
    </row>
    <row r="34" customFormat="false" ht="13.8" hidden="false" customHeight="false" outlineLevel="0" collapsed="false">
      <c r="A34" s="82" t="n">
        <v>13</v>
      </c>
      <c r="B34" s="82"/>
      <c r="C34" s="84" t="s">
        <v>115</v>
      </c>
      <c r="D34" s="82" t="s">
        <v>116</v>
      </c>
      <c r="E34" s="85" t="n">
        <v>958</v>
      </c>
      <c r="F34" s="85"/>
      <c r="G34" s="85"/>
      <c r="H34" s="85"/>
      <c r="I34" s="85"/>
      <c r="J34" s="85"/>
      <c r="K34" s="87"/>
      <c r="L34" s="88"/>
      <c r="M34" s="88"/>
      <c r="N34" s="88"/>
      <c r="O34" s="88"/>
      <c r="P34" s="88"/>
      <c r="Q34" s="104"/>
      <c r="R34" s="104"/>
    </row>
    <row r="35" customFormat="false" ht="19.4" hidden="false" customHeight="false" outlineLevel="0" collapsed="false">
      <c r="A35" s="82" t="n">
        <v>14</v>
      </c>
      <c r="B35" s="83"/>
      <c r="C35" s="84" t="s">
        <v>117</v>
      </c>
      <c r="D35" s="82" t="s">
        <v>52</v>
      </c>
      <c r="E35" s="85" t="n">
        <v>186.55</v>
      </c>
      <c r="F35" s="85"/>
      <c r="G35" s="85"/>
      <c r="H35" s="86"/>
      <c r="I35" s="85"/>
      <c r="J35" s="85"/>
      <c r="K35" s="87"/>
      <c r="L35" s="88"/>
      <c r="M35" s="88"/>
      <c r="N35" s="88"/>
      <c r="O35" s="88"/>
      <c r="P35" s="88"/>
      <c r="Q35" s="104"/>
      <c r="R35" s="104"/>
    </row>
    <row r="36" customFormat="false" ht="13.8" hidden="false" customHeight="false" outlineLevel="0" collapsed="false">
      <c r="A36" s="82"/>
      <c r="B36" s="82"/>
      <c r="C36" s="91" t="s">
        <v>118</v>
      </c>
      <c r="D36" s="82" t="s">
        <v>52</v>
      </c>
      <c r="E36" s="99" t="n">
        <v>195.88</v>
      </c>
      <c r="F36" s="85"/>
      <c r="G36" s="85"/>
      <c r="H36" s="85"/>
      <c r="I36" s="85"/>
      <c r="J36" s="85"/>
      <c r="K36" s="87"/>
      <c r="L36" s="88"/>
      <c r="M36" s="88"/>
      <c r="N36" s="88"/>
      <c r="O36" s="88"/>
      <c r="P36" s="88"/>
      <c r="Q36" s="104"/>
      <c r="R36" s="104"/>
    </row>
    <row r="37" customFormat="false" ht="13.8" hidden="false" customHeight="false" outlineLevel="0" collapsed="false">
      <c r="A37" s="82"/>
      <c r="B37" s="82"/>
      <c r="C37" s="91" t="s">
        <v>119</v>
      </c>
      <c r="D37" s="105" t="s">
        <v>116</v>
      </c>
      <c r="E37" s="99" t="n">
        <v>1119.3</v>
      </c>
      <c r="F37" s="85"/>
      <c r="G37" s="85"/>
      <c r="H37" s="85"/>
      <c r="I37" s="85"/>
      <c r="J37" s="85"/>
      <c r="K37" s="87"/>
      <c r="L37" s="88"/>
      <c r="M37" s="88"/>
      <c r="N37" s="88"/>
      <c r="O37" s="88"/>
      <c r="P37" s="88"/>
    </row>
    <row r="38" customFormat="false" ht="19.4" hidden="false" customHeight="false" outlineLevel="0" collapsed="false">
      <c r="A38" s="82" t="n">
        <v>15</v>
      </c>
      <c r="B38" s="82"/>
      <c r="C38" s="84" t="s">
        <v>120</v>
      </c>
      <c r="D38" s="82" t="s">
        <v>98</v>
      </c>
      <c r="E38" s="85" t="n">
        <v>606.528</v>
      </c>
      <c r="F38" s="85"/>
      <c r="G38" s="85"/>
      <c r="H38" s="85"/>
      <c r="I38" s="85"/>
      <c r="J38" s="85"/>
      <c r="K38" s="87"/>
      <c r="L38" s="88"/>
      <c r="M38" s="88"/>
      <c r="N38" s="88"/>
      <c r="O38" s="88"/>
      <c r="P38" s="88"/>
      <c r="Q38" s="89"/>
      <c r="R38" s="89"/>
    </row>
    <row r="39" customFormat="false" ht="19.4" hidden="false" customHeight="false" outlineLevel="0" collapsed="false">
      <c r="A39" s="82" t="n">
        <v>16</v>
      </c>
      <c r="B39" s="83"/>
      <c r="C39" s="84" t="s">
        <v>121</v>
      </c>
      <c r="D39" s="82" t="s">
        <v>52</v>
      </c>
      <c r="E39" s="85" t="n">
        <v>362.4</v>
      </c>
      <c r="F39" s="99"/>
      <c r="G39" s="85"/>
      <c r="H39" s="99"/>
      <c r="I39" s="100"/>
      <c r="J39" s="99"/>
      <c r="K39" s="87"/>
      <c r="L39" s="88"/>
      <c r="M39" s="88"/>
      <c r="N39" s="88"/>
      <c r="O39" s="88"/>
      <c r="P39" s="88"/>
      <c r="Q39" s="89"/>
      <c r="R39" s="89"/>
    </row>
    <row r="40" customFormat="false" ht="13.8" hidden="false" customHeight="false" outlineLevel="0" collapsed="false">
      <c r="A40" s="82"/>
      <c r="B40" s="82"/>
      <c r="C40" s="91" t="s">
        <v>122</v>
      </c>
      <c r="D40" s="82" t="s">
        <v>52</v>
      </c>
      <c r="E40" s="99" t="n">
        <v>36.24</v>
      </c>
      <c r="F40" s="99"/>
      <c r="G40" s="99"/>
      <c r="H40" s="99"/>
      <c r="I40" s="99"/>
      <c r="J40" s="99"/>
      <c r="K40" s="87"/>
      <c r="L40" s="88"/>
      <c r="M40" s="88"/>
      <c r="N40" s="88"/>
      <c r="O40" s="88"/>
      <c r="P40" s="88"/>
      <c r="Q40" s="89"/>
      <c r="R40" s="89"/>
    </row>
    <row r="41" customFormat="false" ht="13.8" hidden="false" customHeight="false" outlineLevel="0" collapsed="false">
      <c r="A41" s="82"/>
      <c r="B41" s="82"/>
      <c r="C41" s="91" t="s">
        <v>123</v>
      </c>
      <c r="D41" s="82" t="s">
        <v>116</v>
      </c>
      <c r="E41" s="99" t="n">
        <v>2175</v>
      </c>
      <c r="F41" s="99"/>
      <c r="G41" s="99"/>
      <c r="H41" s="99"/>
      <c r="I41" s="99"/>
      <c r="J41" s="99"/>
      <c r="K41" s="87"/>
      <c r="L41" s="88"/>
      <c r="M41" s="88"/>
      <c r="N41" s="88"/>
      <c r="O41" s="88"/>
      <c r="P41" s="88"/>
    </row>
    <row r="42" customFormat="false" ht="19.4" hidden="false" customHeight="false" outlineLevel="0" collapsed="false">
      <c r="A42" s="82" t="n">
        <v>17</v>
      </c>
      <c r="B42" s="83"/>
      <c r="C42" s="84" t="s">
        <v>124</v>
      </c>
      <c r="D42" s="82" t="s">
        <v>52</v>
      </c>
      <c r="E42" s="85" t="n">
        <v>358.75</v>
      </c>
      <c r="F42" s="85"/>
      <c r="G42" s="85"/>
      <c r="H42" s="85"/>
      <c r="I42" s="85"/>
      <c r="J42" s="85"/>
      <c r="K42" s="87"/>
      <c r="L42" s="88"/>
      <c r="M42" s="88"/>
      <c r="N42" s="88"/>
      <c r="O42" s="88"/>
      <c r="P42" s="88"/>
      <c r="Q42" s="98"/>
      <c r="R42" s="98"/>
    </row>
    <row r="43" customFormat="false" ht="13.8" hidden="false" customHeight="false" outlineLevel="0" collapsed="false">
      <c r="A43" s="82" t="n">
        <v>18</v>
      </c>
      <c r="B43" s="83"/>
      <c r="C43" s="84" t="s">
        <v>101</v>
      </c>
      <c r="D43" s="82" t="s">
        <v>52</v>
      </c>
      <c r="E43" s="85" t="n">
        <v>42</v>
      </c>
      <c r="F43" s="85"/>
      <c r="G43" s="85"/>
      <c r="H43" s="85"/>
      <c r="I43" s="86"/>
      <c r="J43" s="85"/>
      <c r="K43" s="87"/>
      <c r="L43" s="88"/>
      <c r="M43" s="88"/>
      <c r="N43" s="88"/>
      <c r="O43" s="88"/>
      <c r="P43" s="88"/>
      <c r="Q43" s="98"/>
      <c r="R43" s="98"/>
    </row>
    <row r="44" customFormat="false" ht="13.8" hidden="false" customHeight="false" outlineLevel="0" collapsed="false">
      <c r="A44" s="82"/>
      <c r="B44" s="82"/>
      <c r="C44" s="91" t="s">
        <v>102</v>
      </c>
      <c r="D44" s="82" t="s">
        <v>98</v>
      </c>
      <c r="E44" s="85" t="n">
        <v>16.8</v>
      </c>
      <c r="F44" s="85"/>
      <c r="G44" s="85"/>
      <c r="H44" s="85"/>
      <c r="I44" s="85"/>
      <c r="J44" s="85"/>
      <c r="K44" s="87"/>
      <c r="L44" s="88"/>
      <c r="M44" s="88"/>
      <c r="N44" s="88"/>
      <c r="O44" s="88"/>
      <c r="P44" s="88"/>
    </row>
    <row r="45" s="69" customFormat="true" ht="19.25" hidden="false" customHeight="true" outlineLevel="0" collapsed="false">
      <c r="A45" s="65" t="s">
        <v>125</v>
      </c>
      <c r="B45" s="65"/>
      <c r="C45" s="65"/>
      <c r="D45" s="66"/>
      <c r="E45" s="73"/>
      <c r="F45" s="73"/>
      <c r="G45" s="73"/>
      <c r="H45" s="73"/>
      <c r="I45" s="73"/>
      <c r="J45" s="73"/>
      <c r="K45" s="75"/>
      <c r="L45" s="76"/>
      <c r="M45" s="76"/>
      <c r="N45" s="76"/>
      <c r="O45" s="76"/>
      <c r="P45" s="76"/>
      <c r="AMJ45" s="70"/>
    </row>
    <row r="46" customFormat="false" ht="19.4" hidden="false" customHeight="false" outlineLevel="0" collapsed="false">
      <c r="A46" s="82" t="n">
        <v>19</v>
      </c>
      <c r="B46" s="83"/>
      <c r="C46" s="84" t="s">
        <v>126</v>
      </c>
      <c r="D46" s="82" t="s">
        <v>52</v>
      </c>
      <c r="E46" s="85" t="n">
        <v>35</v>
      </c>
      <c r="F46" s="85"/>
      <c r="G46" s="85"/>
      <c r="H46" s="86"/>
      <c r="I46" s="86"/>
      <c r="J46" s="85"/>
      <c r="K46" s="87"/>
      <c r="L46" s="88"/>
      <c r="M46" s="88"/>
      <c r="N46" s="88"/>
      <c r="O46" s="88"/>
      <c r="P46" s="88"/>
    </row>
    <row r="47" customFormat="false" ht="19.4" hidden="false" customHeight="false" outlineLevel="0" collapsed="false">
      <c r="A47" s="82" t="n">
        <v>20</v>
      </c>
      <c r="B47" s="83"/>
      <c r="C47" s="84" t="s">
        <v>127</v>
      </c>
      <c r="D47" s="82" t="s">
        <v>52</v>
      </c>
      <c r="E47" s="85" t="n">
        <v>44.1</v>
      </c>
      <c r="F47" s="85"/>
      <c r="G47" s="85"/>
      <c r="H47" s="86"/>
      <c r="I47" s="86"/>
      <c r="J47" s="85"/>
      <c r="K47" s="87"/>
      <c r="L47" s="88"/>
      <c r="M47" s="88"/>
      <c r="N47" s="88"/>
      <c r="O47" s="88"/>
      <c r="P47" s="88"/>
    </row>
    <row r="48" customFormat="false" ht="19.4" hidden="false" customHeight="false" outlineLevel="0" collapsed="false">
      <c r="A48" s="82" t="n">
        <v>21</v>
      </c>
      <c r="B48" s="83"/>
      <c r="C48" s="84" t="s">
        <v>128</v>
      </c>
      <c r="D48" s="82" t="s">
        <v>95</v>
      </c>
      <c r="E48" s="85" t="n">
        <v>1.65375</v>
      </c>
      <c r="F48" s="85"/>
      <c r="G48" s="85"/>
      <c r="H48" s="86"/>
      <c r="I48" s="86"/>
      <c r="J48" s="85"/>
      <c r="K48" s="87"/>
      <c r="L48" s="88"/>
      <c r="M48" s="88"/>
      <c r="N48" s="88"/>
      <c r="O48" s="88"/>
      <c r="P48" s="88"/>
    </row>
    <row r="49" customFormat="false" ht="13.8" hidden="false" customHeight="false" outlineLevel="0" collapsed="false">
      <c r="A49" s="82" t="n">
        <v>22</v>
      </c>
      <c r="B49" s="83"/>
      <c r="C49" s="84" t="s">
        <v>129</v>
      </c>
      <c r="D49" s="82" t="s">
        <v>95</v>
      </c>
      <c r="E49" s="85" t="n">
        <v>9.2</v>
      </c>
      <c r="F49" s="85"/>
      <c r="G49" s="85"/>
      <c r="H49" s="86"/>
      <c r="I49" s="86"/>
      <c r="J49" s="85"/>
      <c r="K49" s="87"/>
      <c r="L49" s="88"/>
      <c r="M49" s="88"/>
      <c r="N49" s="88"/>
      <c r="O49" s="88"/>
      <c r="P49" s="88"/>
      <c r="Q49" s="106"/>
      <c r="R49" s="107"/>
    </row>
    <row r="50" customFormat="false" ht="13.8" hidden="false" customHeight="false" outlineLevel="0" collapsed="false">
      <c r="A50" s="82" t="n">
        <v>23</v>
      </c>
      <c r="B50" s="83"/>
      <c r="C50" s="84" t="s">
        <v>130</v>
      </c>
      <c r="D50" s="82" t="s">
        <v>95</v>
      </c>
      <c r="E50" s="85" t="n">
        <v>9.2</v>
      </c>
      <c r="F50" s="85"/>
      <c r="G50" s="85"/>
      <c r="H50" s="86"/>
      <c r="I50" s="86"/>
      <c r="J50" s="85"/>
      <c r="K50" s="87"/>
      <c r="L50" s="88"/>
      <c r="M50" s="88"/>
      <c r="N50" s="88"/>
      <c r="O50" s="88"/>
      <c r="P50" s="88"/>
      <c r="Q50" s="108"/>
      <c r="R50" s="109"/>
    </row>
    <row r="51" customFormat="false" ht="13.8" hidden="false" customHeight="false" outlineLevel="0" collapsed="false">
      <c r="A51" s="82"/>
      <c r="B51" s="82"/>
      <c r="C51" s="91" t="s">
        <v>107</v>
      </c>
      <c r="D51" s="82" t="s">
        <v>95</v>
      </c>
      <c r="E51" s="85" t="n">
        <v>2.3</v>
      </c>
      <c r="F51" s="85"/>
      <c r="G51" s="85"/>
      <c r="H51" s="85"/>
      <c r="I51" s="85"/>
      <c r="J51" s="85"/>
      <c r="K51" s="87"/>
      <c r="L51" s="88"/>
      <c r="M51" s="88"/>
      <c r="N51" s="88"/>
      <c r="O51" s="88"/>
      <c r="P51" s="88"/>
      <c r="Q51" s="108"/>
      <c r="R51" s="109"/>
    </row>
    <row r="52" customFormat="false" ht="13.8" hidden="false" customHeight="false" outlineLevel="0" collapsed="false">
      <c r="A52" s="82"/>
      <c r="B52" s="82"/>
      <c r="C52" s="91" t="s">
        <v>131</v>
      </c>
      <c r="D52" s="82" t="s">
        <v>116</v>
      </c>
      <c r="E52" s="85" t="n">
        <v>2760</v>
      </c>
      <c r="F52" s="85"/>
      <c r="G52" s="85"/>
      <c r="H52" s="85"/>
      <c r="I52" s="85"/>
      <c r="J52" s="85"/>
      <c r="K52" s="87"/>
      <c r="L52" s="88"/>
      <c r="M52" s="88"/>
      <c r="N52" s="88"/>
      <c r="O52" s="88"/>
      <c r="P52" s="88"/>
      <c r="Q52" s="98"/>
      <c r="R52" s="98"/>
    </row>
    <row r="53" customFormat="false" ht="13.8" hidden="false" customHeight="false" outlineLevel="0" collapsed="false">
      <c r="A53" s="82" t="n">
        <v>24</v>
      </c>
      <c r="B53" s="83"/>
      <c r="C53" s="84" t="s">
        <v>132</v>
      </c>
      <c r="D53" s="82" t="s">
        <v>52</v>
      </c>
      <c r="E53" s="85" t="n">
        <v>102.9</v>
      </c>
      <c r="F53" s="85"/>
      <c r="G53" s="85"/>
      <c r="H53" s="85"/>
      <c r="I53" s="86"/>
      <c r="J53" s="85"/>
      <c r="K53" s="87"/>
      <c r="L53" s="88"/>
      <c r="M53" s="88"/>
      <c r="N53" s="88"/>
      <c r="O53" s="88"/>
      <c r="P53" s="88"/>
      <c r="Q53" s="98"/>
      <c r="R53" s="98"/>
    </row>
    <row r="54" customFormat="false" ht="13.8" hidden="false" customHeight="false" outlineLevel="0" collapsed="false">
      <c r="A54" s="82"/>
      <c r="B54" s="83"/>
      <c r="C54" s="91" t="s">
        <v>133</v>
      </c>
      <c r="D54" s="82" t="s">
        <v>95</v>
      </c>
      <c r="E54" s="85" t="n">
        <v>3.09</v>
      </c>
      <c r="F54" s="85"/>
      <c r="G54" s="85"/>
      <c r="H54" s="85"/>
      <c r="I54" s="85"/>
      <c r="J54" s="85"/>
      <c r="K54" s="87"/>
      <c r="L54" s="88"/>
      <c r="M54" s="88"/>
      <c r="N54" s="88"/>
      <c r="O54" s="88"/>
      <c r="P54" s="88"/>
    </row>
    <row r="55" customFormat="false" ht="19.4" hidden="false" customHeight="false" outlineLevel="0" collapsed="false">
      <c r="A55" s="82" t="n">
        <v>25</v>
      </c>
      <c r="B55" s="83"/>
      <c r="C55" s="84" t="s">
        <v>134</v>
      </c>
      <c r="D55" s="82" t="s">
        <v>52</v>
      </c>
      <c r="E55" s="85" t="n">
        <v>68.5</v>
      </c>
      <c r="F55" s="99"/>
      <c r="G55" s="85"/>
      <c r="H55" s="99"/>
      <c r="I55" s="100"/>
      <c r="J55" s="99"/>
      <c r="K55" s="87"/>
      <c r="L55" s="88"/>
      <c r="M55" s="88"/>
      <c r="N55" s="88"/>
      <c r="O55" s="88"/>
      <c r="P55" s="88"/>
    </row>
    <row r="56" customFormat="false" ht="13.8" hidden="false" customHeight="false" outlineLevel="0" collapsed="false">
      <c r="A56" s="82"/>
      <c r="B56" s="82"/>
      <c r="C56" s="91" t="s">
        <v>122</v>
      </c>
      <c r="D56" s="82" t="s">
        <v>52</v>
      </c>
      <c r="E56" s="85" t="n">
        <v>75.35</v>
      </c>
      <c r="F56" s="99"/>
      <c r="G56" s="99"/>
      <c r="H56" s="99"/>
      <c r="I56" s="100"/>
      <c r="J56" s="99"/>
      <c r="K56" s="87"/>
      <c r="L56" s="88"/>
      <c r="M56" s="88"/>
      <c r="N56" s="88"/>
      <c r="O56" s="88"/>
      <c r="P56" s="88"/>
    </row>
    <row r="57" customFormat="false" ht="19.4" hidden="false" customHeight="false" outlineLevel="0" collapsed="false">
      <c r="A57" s="82" t="n">
        <v>26</v>
      </c>
      <c r="B57" s="82"/>
      <c r="C57" s="84" t="s">
        <v>135</v>
      </c>
      <c r="D57" s="82" t="s">
        <v>98</v>
      </c>
      <c r="E57" s="85" t="n">
        <v>191.8</v>
      </c>
      <c r="F57" s="85"/>
      <c r="G57" s="85"/>
      <c r="H57" s="85"/>
      <c r="I57" s="85"/>
      <c r="J57" s="85"/>
      <c r="K57" s="87"/>
      <c r="L57" s="88"/>
      <c r="M57" s="88"/>
      <c r="N57" s="88"/>
      <c r="O57" s="88"/>
      <c r="P57" s="88"/>
    </row>
    <row r="58" customFormat="false" ht="13.8" hidden="false" customHeight="false" outlineLevel="0" collapsed="false">
      <c r="A58" s="82" t="n">
        <v>27</v>
      </c>
      <c r="B58" s="82"/>
      <c r="C58" s="84" t="s">
        <v>136</v>
      </c>
      <c r="D58" s="82" t="s">
        <v>116</v>
      </c>
      <c r="E58" s="85" t="n">
        <v>640</v>
      </c>
      <c r="F58" s="85"/>
      <c r="G58" s="85"/>
      <c r="H58" s="85"/>
      <c r="I58" s="85"/>
      <c r="J58" s="85"/>
      <c r="K58" s="87"/>
      <c r="L58" s="88"/>
      <c r="M58" s="88"/>
      <c r="N58" s="88"/>
      <c r="O58" s="88"/>
      <c r="P58" s="88"/>
      <c r="Q58" s="98"/>
      <c r="R58" s="98"/>
    </row>
    <row r="59" customFormat="false" ht="13.8" hidden="false" customHeight="false" outlineLevel="0" collapsed="false">
      <c r="A59" s="82" t="n">
        <v>28</v>
      </c>
      <c r="B59" s="83"/>
      <c r="C59" s="84" t="s">
        <v>137</v>
      </c>
      <c r="D59" s="82" t="s">
        <v>52</v>
      </c>
      <c r="E59" s="85" t="n">
        <v>26</v>
      </c>
      <c r="F59" s="85"/>
      <c r="G59" s="85"/>
      <c r="H59" s="85"/>
      <c r="I59" s="86"/>
      <c r="J59" s="85"/>
      <c r="K59" s="87"/>
      <c r="L59" s="88"/>
      <c r="M59" s="88"/>
      <c r="N59" s="88"/>
      <c r="O59" s="88"/>
      <c r="P59" s="88"/>
      <c r="Q59" s="98"/>
      <c r="R59" s="98"/>
    </row>
    <row r="60" customFormat="false" ht="13.8" hidden="false" customHeight="false" outlineLevel="0" collapsed="false">
      <c r="A60" s="82"/>
      <c r="B60" s="82"/>
      <c r="C60" s="91" t="s">
        <v>138</v>
      </c>
      <c r="D60" s="82" t="s">
        <v>98</v>
      </c>
      <c r="E60" s="85" t="n">
        <v>10.4</v>
      </c>
      <c r="F60" s="85"/>
      <c r="G60" s="85"/>
      <c r="H60" s="85"/>
      <c r="I60" s="94"/>
      <c r="J60" s="94"/>
      <c r="K60" s="95"/>
      <c r="L60" s="96"/>
      <c r="M60" s="96"/>
      <c r="N60" s="96"/>
      <c r="O60" s="96"/>
      <c r="P60" s="96"/>
      <c r="Q60" s="98"/>
      <c r="R60" s="98"/>
    </row>
    <row r="61" customFormat="false" ht="13.8" hidden="false" customHeight="false" outlineLevel="0" collapsed="false">
      <c r="A61" s="82" t="n">
        <v>29</v>
      </c>
      <c r="B61" s="83"/>
      <c r="C61" s="84" t="s">
        <v>139</v>
      </c>
      <c r="D61" s="82" t="s">
        <v>52</v>
      </c>
      <c r="E61" s="85" t="n">
        <v>205.8</v>
      </c>
      <c r="F61" s="85"/>
      <c r="G61" s="85"/>
      <c r="H61" s="85"/>
      <c r="I61" s="110"/>
      <c r="J61" s="94"/>
      <c r="K61" s="95"/>
      <c r="L61" s="96"/>
      <c r="M61" s="96"/>
      <c r="N61" s="96"/>
      <c r="O61" s="96"/>
      <c r="P61" s="96"/>
      <c r="Q61" s="98"/>
      <c r="R61" s="98"/>
    </row>
    <row r="62" customFormat="false" ht="13.8" hidden="false" customHeight="false" outlineLevel="0" collapsed="false">
      <c r="A62" s="82"/>
      <c r="B62" s="83"/>
      <c r="C62" s="91" t="s">
        <v>133</v>
      </c>
      <c r="D62" s="82" t="s">
        <v>95</v>
      </c>
      <c r="E62" s="85" t="n">
        <v>6.18</v>
      </c>
      <c r="F62" s="85"/>
      <c r="G62" s="85"/>
      <c r="H62" s="85"/>
      <c r="I62" s="94"/>
      <c r="J62" s="94"/>
      <c r="K62" s="95"/>
      <c r="L62" s="96"/>
      <c r="M62" s="96"/>
      <c r="N62" s="96"/>
      <c r="O62" s="96"/>
      <c r="P62" s="96"/>
      <c r="Q62" s="111"/>
      <c r="R62" s="89"/>
    </row>
    <row r="63" customFormat="false" ht="13.8" hidden="false" customHeight="false" outlineLevel="0" collapsed="false">
      <c r="A63" s="82" t="n">
        <v>30</v>
      </c>
      <c r="B63" s="83"/>
      <c r="C63" s="84" t="s">
        <v>140</v>
      </c>
      <c r="D63" s="82" t="s">
        <v>52</v>
      </c>
      <c r="E63" s="85" t="n">
        <v>205.8</v>
      </c>
      <c r="F63" s="85"/>
      <c r="G63" s="85"/>
      <c r="H63" s="85"/>
      <c r="I63" s="110"/>
      <c r="J63" s="94"/>
      <c r="K63" s="95"/>
      <c r="L63" s="96"/>
      <c r="M63" s="96"/>
      <c r="N63" s="96"/>
      <c r="O63" s="96"/>
      <c r="P63" s="96"/>
      <c r="Q63" s="89"/>
      <c r="R63" s="89"/>
    </row>
    <row r="64" customFormat="false" ht="13.8" hidden="false" customHeight="false" outlineLevel="0" collapsed="false">
      <c r="A64" s="82"/>
      <c r="B64" s="82"/>
      <c r="C64" s="91" t="s">
        <v>141</v>
      </c>
      <c r="D64" s="82" t="s">
        <v>98</v>
      </c>
      <c r="E64" s="85" t="n">
        <v>51.45</v>
      </c>
      <c r="F64" s="85"/>
      <c r="G64" s="85"/>
      <c r="H64" s="85"/>
      <c r="I64" s="94"/>
      <c r="J64" s="94"/>
      <c r="K64" s="95"/>
      <c r="L64" s="96"/>
      <c r="M64" s="96"/>
      <c r="N64" s="96"/>
      <c r="O64" s="96"/>
      <c r="P64" s="96"/>
      <c r="Q64" s="89"/>
      <c r="R64" s="89"/>
    </row>
    <row r="65" customFormat="false" ht="13.8" hidden="false" customHeight="false" outlineLevel="0" collapsed="false">
      <c r="A65" s="82"/>
      <c r="B65" s="82"/>
      <c r="C65" s="91" t="s">
        <v>142</v>
      </c>
      <c r="D65" s="82" t="s">
        <v>98</v>
      </c>
      <c r="E65" s="85" t="n">
        <v>246.96</v>
      </c>
      <c r="F65" s="85"/>
      <c r="G65" s="85"/>
      <c r="H65" s="85"/>
      <c r="I65" s="85"/>
      <c r="J65" s="85"/>
      <c r="K65" s="87"/>
      <c r="L65" s="88"/>
      <c r="M65" s="88"/>
      <c r="N65" s="88"/>
      <c r="O65" s="88"/>
      <c r="P65" s="88"/>
      <c r="Q65" s="89"/>
      <c r="R65" s="89"/>
    </row>
    <row r="66" customFormat="false" ht="13.8" hidden="false" customHeight="false" outlineLevel="0" collapsed="false">
      <c r="A66" s="82"/>
      <c r="B66" s="82"/>
      <c r="C66" s="91" t="s">
        <v>143</v>
      </c>
      <c r="D66" s="82" t="s">
        <v>98</v>
      </c>
      <c r="E66" s="85" t="n">
        <v>123.48</v>
      </c>
      <c r="F66" s="85"/>
      <c r="G66" s="85"/>
      <c r="H66" s="85"/>
      <c r="I66" s="85"/>
      <c r="J66" s="85"/>
      <c r="K66" s="87"/>
      <c r="L66" s="88"/>
      <c r="M66" s="88"/>
      <c r="N66" s="88"/>
      <c r="O66" s="88"/>
      <c r="P66" s="88"/>
    </row>
    <row r="67" s="69" customFormat="true" ht="19.25" hidden="false" customHeight="true" outlineLevel="0" collapsed="false">
      <c r="A67" s="65" t="s">
        <v>144</v>
      </c>
      <c r="B67" s="65"/>
      <c r="C67" s="65"/>
      <c r="D67" s="66"/>
      <c r="E67" s="73"/>
      <c r="F67" s="73"/>
      <c r="G67" s="73"/>
      <c r="H67" s="73"/>
      <c r="I67" s="73"/>
      <c r="J67" s="73"/>
      <c r="K67" s="75"/>
      <c r="L67" s="76"/>
      <c r="M67" s="76"/>
      <c r="N67" s="76"/>
      <c r="O67" s="76"/>
      <c r="P67" s="76"/>
      <c r="Q67" s="81"/>
      <c r="R67" s="81"/>
      <c r="AMJ67" s="70"/>
    </row>
    <row r="68" customFormat="false" ht="19.4" hidden="false" customHeight="false" outlineLevel="0" collapsed="false">
      <c r="A68" s="82" t="n">
        <v>31</v>
      </c>
      <c r="B68" s="83"/>
      <c r="C68" s="84" t="s">
        <v>145</v>
      </c>
      <c r="D68" s="82" t="s">
        <v>52</v>
      </c>
      <c r="E68" s="85" t="n">
        <v>1535</v>
      </c>
      <c r="F68" s="85"/>
      <c r="G68" s="85"/>
      <c r="H68" s="85"/>
      <c r="I68" s="86"/>
      <c r="J68" s="85"/>
      <c r="K68" s="87"/>
      <c r="L68" s="88"/>
      <c r="M68" s="88"/>
      <c r="N68" s="88"/>
      <c r="O68" s="88"/>
      <c r="P68" s="88"/>
      <c r="Q68" s="98"/>
      <c r="R68" s="98"/>
    </row>
    <row r="69" customFormat="false" ht="13.8" hidden="false" customHeight="false" outlineLevel="0" collapsed="false">
      <c r="A69" s="82"/>
      <c r="B69" s="83"/>
      <c r="C69" s="91" t="s">
        <v>133</v>
      </c>
      <c r="D69" s="82" t="s">
        <v>95</v>
      </c>
      <c r="E69" s="85" t="n">
        <v>30.7</v>
      </c>
      <c r="F69" s="85"/>
      <c r="G69" s="85"/>
      <c r="H69" s="85"/>
      <c r="I69" s="85"/>
      <c r="J69" s="85"/>
      <c r="K69" s="87"/>
      <c r="L69" s="88"/>
      <c r="M69" s="88"/>
      <c r="N69" s="88"/>
      <c r="O69" s="88"/>
      <c r="P69" s="88"/>
      <c r="Q69" s="98"/>
      <c r="R69" s="98"/>
    </row>
    <row r="70" customFormat="false" ht="19.4" hidden="false" customHeight="false" outlineLevel="0" collapsed="false">
      <c r="A70" s="82" t="n">
        <v>32</v>
      </c>
      <c r="B70" s="83"/>
      <c r="C70" s="84" t="s">
        <v>146</v>
      </c>
      <c r="D70" s="82" t="s">
        <v>52</v>
      </c>
      <c r="E70" s="85" t="n">
        <v>71</v>
      </c>
      <c r="F70" s="85"/>
      <c r="G70" s="85"/>
      <c r="H70" s="85"/>
      <c r="I70" s="86"/>
      <c r="J70" s="85"/>
      <c r="K70" s="87"/>
      <c r="L70" s="88"/>
      <c r="M70" s="88"/>
      <c r="N70" s="88"/>
      <c r="O70" s="88"/>
      <c r="P70" s="88"/>
      <c r="Q70" s="98"/>
      <c r="R70" s="98"/>
    </row>
    <row r="71" customFormat="false" ht="13.8" hidden="false" customHeight="false" outlineLevel="0" collapsed="false">
      <c r="A71" s="82"/>
      <c r="B71" s="83"/>
      <c r="C71" s="91" t="s">
        <v>133</v>
      </c>
      <c r="D71" s="82" t="s">
        <v>95</v>
      </c>
      <c r="E71" s="85" t="n">
        <v>4.97</v>
      </c>
      <c r="F71" s="85"/>
      <c r="G71" s="85"/>
      <c r="H71" s="85"/>
      <c r="I71" s="85"/>
      <c r="J71" s="85"/>
      <c r="K71" s="87"/>
      <c r="L71" s="88"/>
      <c r="M71" s="88"/>
      <c r="N71" s="88"/>
      <c r="O71" s="88"/>
      <c r="P71" s="88"/>
    </row>
    <row r="72" customFormat="false" ht="19.4" hidden="false" customHeight="false" outlineLevel="0" collapsed="false">
      <c r="A72" s="82" t="n">
        <v>33</v>
      </c>
      <c r="B72" s="83"/>
      <c r="C72" s="84" t="s">
        <v>147</v>
      </c>
      <c r="D72" s="82" t="s">
        <v>148</v>
      </c>
      <c r="E72" s="85" t="n">
        <v>456</v>
      </c>
      <c r="F72" s="85"/>
      <c r="G72" s="85"/>
      <c r="H72" s="85"/>
      <c r="I72" s="86"/>
      <c r="J72" s="86"/>
      <c r="K72" s="87"/>
      <c r="L72" s="88"/>
      <c r="M72" s="88"/>
      <c r="N72" s="88"/>
      <c r="O72" s="88"/>
      <c r="P72" s="88"/>
    </row>
    <row r="73" customFormat="false" ht="19.4" hidden="false" customHeight="false" outlineLevel="0" collapsed="false">
      <c r="A73" s="82" t="n">
        <v>34</v>
      </c>
      <c r="B73" s="83"/>
      <c r="C73" s="84" t="s">
        <v>149</v>
      </c>
      <c r="D73" s="82" t="s">
        <v>52</v>
      </c>
      <c r="E73" s="85" t="n">
        <v>1535</v>
      </c>
      <c r="F73" s="85"/>
      <c r="G73" s="85"/>
      <c r="H73" s="85"/>
      <c r="I73" s="86"/>
      <c r="J73" s="86"/>
      <c r="K73" s="87"/>
      <c r="L73" s="88"/>
      <c r="M73" s="88"/>
      <c r="N73" s="88"/>
      <c r="O73" s="88"/>
      <c r="P73" s="88"/>
      <c r="Q73" s="112"/>
      <c r="R73" s="112"/>
    </row>
    <row r="74" customFormat="false" ht="19.4" hidden="false" customHeight="false" outlineLevel="0" collapsed="false">
      <c r="A74" s="82" t="n">
        <v>35</v>
      </c>
      <c r="B74" s="82"/>
      <c r="C74" s="84" t="s">
        <v>150</v>
      </c>
      <c r="D74" s="113" t="s">
        <v>52</v>
      </c>
      <c r="E74" s="85" t="n">
        <v>1842</v>
      </c>
      <c r="F74" s="85"/>
      <c r="G74" s="85"/>
      <c r="H74" s="85"/>
      <c r="I74" s="85"/>
      <c r="J74" s="85"/>
      <c r="K74" s="87"/>
      <c r="L74" s="88"/>
      <c r="M74" s="88"/>
      <c r="N74" s="88"/>
      <c r="O74" s="88"/>
      <c r="P74" s="88"/>
      <c r="Q74" s="112"/>
      <c r="R74" s="112"/>
    </row>
    <row r="75" customFormat="false" ht="19.4" hidden="false" customHeight="false" outlineLevel="0" collapsed="false">
      <c r="A75" s="82" t="n">
        <v>36</v>
      </c>
      <c r="B75" s="82"/>
      <c r="C75" s="84" t="s">
        <v>151</v>
      </c>
      <c r="D75" s="113" t="s">
        <v>52</v>
      </c>
      <c r="E75" s="85" t="n">
        <v>1842</v>
      </c>
      <c r="F75" s="85"/>
      <c r="G75" s="85"/>
      <c r="H75" s="85"/>
      <c r="I75" s="85"/>
      <c r="J75" s="85"/>
      <c r="K75" s="87"/>
      <c r="L75" s="88"/>
      <c r="M75" s="88"/>
      <c r="N75" s="88"/>
      <c r="O75" s="88"/>
      <c r="P75" s="88"/>
      <c r="Q75" s="112"/>
      <c r="R75" s="112"/>
    </row>
    <row r="76" customFormat="false" ht="13.8" hidden="false" customHeight="false" outlineLevel="0" collapsed="false">
      <c r="A76" s="82"/>
      <c r="B76" s="82"/>
      <c r="C76" s="91" t="s">
        <v>152</v>
      </c>
      <c r="D76" s="82" t="s">
        <v>153</v>
      </c>
      <c r="E76" s="85" t="n">
        <v>38.375</v>
      </c>
      <c r="F76" s="85"/>
      <c r="G76" s="85"/>
      <c r="H76" s="85"/>
      <c r="I76" s="85"/>
      <c r="J76" s="85"/>
      <c r="K76" s="87"/>
      <c r="L76" s="88"/>
      <c r="M76" s="88"/>
      <c r="N76" s="88"/>
      <c r="O76" s="88"/>
      <c r="P76" s="88"/>
    </row>
    <row r="77" customFormat="false" ht="19.4" hidden="false" customHeight="false" outlineLevel="0" collapsed="false">
      <c r="A77" s="82" t="n">
        <v>37</v>
      </c>
      <c r="B77" s="83"/>
      <c r="C77" s="84" t="s">
        <v>154</v>
      </c>
      <c r="D77" s="82" t="s">
        <v>52</v>
      </c>
      <c r="E77" s="85" t="n">
        <v>974</v>
      </c>
      <c r="F77" s="85"/>
      <c r="G77" s="85"/>
      <c r="H77" s="85"/>
      <c r="I77" s="86"/>
      <c r="J77" s="86"/>
      <c r="K77" s="87"/>
      <c r="L77" s="88"/>
      <c r="M77" s="88"/>
      <c r="N77" s="88"/>
      <c r="O77" s="88"/>
      <c r="P77" s="88"/>
      <c r="Q77" s="112"/>
      <c r="R77" s="112"/>
    </row>
    <row r="78" customFormat="false" ht="13.8" hidden="false" customHeight="false" outlineLevel="0" collapsed="false">
      <c r="A78" s="82"/>
      <c r="B78" s="82"/>
      <c r="C78" s="91" t="s">
        <v>155</v>
      </c>
      <c r="D78" s="113" t="s">
        <v>52</v>
      </c>
      <c r="E78" s="85" t="n">
        <v>2337.6</v>
      </c>
      <c r="F78" s="85"/>
      <c r="G78" s="85"/>
      <c r="H78" s="85"/>
      <c r="I78" s="85"/>
      <c r="J78" s="85"/>
      <c r="K78" s="87"/>
      <c r="L78" s="88"/>
      <c r="M78" s="88"/>
      <c r="N78" s="88"/>
      <c r="O78" s="88"/>
      <c r="P78" s="88"/>
      <c r="Q78" s="112"/>
      <c r="R78" s="112"/>
    </row>
    <row r="79" customFormat="false" ht="13.8" hidden="false" customHeight="false" outlineLevel="0" collapsed="false">
      <c r="A79" s="82"/>
      <c r="B79" s="82"/>
      <c r="C79" s="91" t="s">
        <v>152</v>
      </c>
      <c r="D79" s="82" t="s">
        <v>153</v>
      </c>
      <c r="E79" s="85" t="n">
        <v>24.35</v>
      </c>
      <c r="F79" s="85"/>
      <c r="G79" s="85"/>
      <c r="H79" s="85"/>
      <c r="I79" s="85"/>
      <c r="J79" s="85"/>
      <c r="K79" s="87"/>
      <c r="L79" s="88"/>
      <c r="M79" s="88"/>
      <c r="N79" s="88"/>
      <c r="O79" s="88"/>
      <c r="P79" s="88"/>
    </row>
    <row r="80" customFormat="false" ht="19.4" hidden="false" customHeight="false" outlineLevel="0" collapsed="false">
      <c r="A80" s="82" t="n">
        <v>38</v>
      </c>
      <c r="B80" s="83"/>
      <c r="C80" s="84" t="s">
        <v>156</v>
      </c>
      <c r="D80" s="82" t="s">
        <v>148</v>
      </c>
      <c r="E80" s="85" t="n">
        <v>147</v>
      </c>
      <c r="F80" s="85"/>
      <c r="G80" s="85"/>
      <c r="H80" s="85"/>
      <c r="I80" s="86"/>
      <c r="J80" s="86"/>
      <c r="K80" s="87"/>
      <c r="L80" s="88"/>
      <c r="M80" s="88"/>
      <c r="N80" s="88"/>
      <c r="O80" s="88"/>
      <c r="P80" s="88"/>
      <c r="Q80" s="89"/>
      <c r="R80" s="89"/>
    </row>
    <row r="81" customFormat="false" ht="19.4" hidden="false" customHeight="false" outlineLevel="0" collapsed="false">
      <c r="A81" s="82" t="n">
        <v>39</v>
      </c>
      <c r="B81" s="83"/>
      <c r="C81" s="84" t="s">
        <v>157</v>
      </c>
      <c r="D81" s="82" t="s">
        <v>52</v>
      </c>
      <c r="E81" s="85" t="n">
        <v>44.1</v>
      </c>
      <c r="F81" s="85"/>
      <c r="G81" s="85"/>
      <c r="H81" s="85"/>
      <c r="I81" s="86"/>
      <c r="J81" s="85"/>
      <c r="K81" s="87"/>
      <c r="L81" s="88"/>
      <c r="M81" s="88"/>
      <c r="N81" s="88"/>
      <c r="O81" s="88"/>
      <c r="P81" s="88"/>
      <c r="Q81" s="89"/>
      <c r="R81" s="89"/>
    </row>
    <row r="82" customFormat="false" ht="13.8" hidden="false" customHeight="false" outlineLevel="0" collapsed="false">
      <c r="A82" s="82"/>
      <c r="B82" s="82"/>
      <c r="C82" s="91" t="s">
        <v>122</v>
      </c>
      <c r="D82" s="82" t="s">
        <v>52</v>
      </c>
      <c r="E82" s="85" t="n">
        <v>48.51</v>
      </c>
      <c r="F82" s="85"/>
      <c r="G82" s="85"/>
      <c r="H82" s="85"/>
      <c r="I82" s="85"/>
      <c r="J82" s="85"/>
      <c r="K82" s="87"/>
      <c r="L82" s="88"/>
      <c r="M82" s="88"/>
      <c r="N82" s="88"/>
      <c r="O82" s="88"/>
      <c r="P82" s="88"/>
      <c r="Q82" s="89"/>
      <c r="R82" s="89"/>
    </row>
    <row r="83" customFormat="false" ht="13.8" hidden="false" customHeight="false" outlineLevel="0" collapsed="false">
      <c r="A83" s="82"/>
      <c r="B83" s="82"/>
      <c r="C83" s="91" t="s">
        <v>123</v>
      </c>
      <c r="D83" s="82" t="s">
        <v>116</v>
      </c>
      <c r="E83" s="85" t="n">
        <v>265</v>
      </c>
      <c r="F83" s="85"/>
      <c r="G83" s="85"/>
      <c r="H83" s="85"/>
      <c r="I83" s="85"/>
      <c r="J83" s="85"/>
      <c r="K83" s="87"/>
      <c r="L83" s="88"/>
      <c r="M83" s="88"/>
      <c r="N83" s="88"/>
      <c r="O83" s="88"/>
      <c r="P83" s="88"/>
    </row>
    <row r="84" customFormat="false" ht="19.4" hidden="false" customHeight="false" outlineLevel="0" collapsed="false">
      <c r="A84" s="82" t="n">
        <v>40</v>
      </c>
      <c r="B84" s="83"/>
      <c r="C84" s="84" t="s">
        <v>158</v>
      </c>
      <c r="D84" s="82" t="s">
        <v>148</v>
      </c>
      <c r="E84" s="85" t="n">
        <v>147</v>
      </c>
      <c r="F84" s="85"/>
      <c r="G84" s="85"/>
      <c r="H84" s="85"/>
      <c r="I84" s="85"/>
      <c r="J84" s="85"/>
      <c r="K84" s="87"/>
      <c r="L84" s="88"/>
      <c r="M84" s="88"/>
      <c r="N84" s="88"/>
      <c r="O84" s="88"/>
      <c r="P84" s="88"/>
    </row>
    <row r="85" customFormat="false" ht="19.4" hidden="false" customHeight="false" outlineLevel="0" collapsed="false">
      <c r="A85" s="82" t="n">
        <v>41</v>
      </c>
      <c r="B85" s="83"/>
      <c r="C85" s="84" t="s">
        <v>159</v>
      </c>
      <c r="D85" s="82" t="s">
        <v>116</v>
      </c>
      <c r="E85" s="85" t="n">
        <v>15</v>
      </c>
      <c r="F85" s="85"/>
      <c r="G85" s="85"/>
      <c r="H85" s="85"/>
      <c r="I85" s="85"/>
      <c r="J85" s="85"/>
      <c r="K85" s="87"/>
      <c r="L85" s="88"/>
      <c r="M85" s="88"/>
      <c r="N85" s="88"/>
      <c r="O85" s="88"/>
      <c r="P85" s="88"/>
    </row>
    <row r="86" customFormat="false" ht="37.3" hidden="false" customHeight="false" outlineLevel="0" collapsed="false">
      <c r="A86" s="82" t="n">
        <v>42</v>
      </c>
      <c r="B86" s="83"/>
      <c r="C86" s="84" t="s">
        <v>160</v>
      </c>
      <c r="D86" s="82" t="s">
        <v>116</v>
      </c>
      <c r="E86" s="85" t="n">
        <v>7</v>
      </c>
      <c r="F86" s="85"/>
      <c r="G86" s="85"/>
      <c r="H86" s="85"/>
      <c r="I86" s="85"/>
      <c r="J86" s="85"/>
      <c r="K86" s="87"/>
      <c r="L86" s="88"/>
      <c r="M86" s="88"/>
      <c r="N86" s="88"/>
      <c r="O86" s="88"/>
      <c r="P86" s="88"/>
    </row>
    <row r="87" s="69" customFormat="true" ht="13.8" hidden="false" customHeight="true" outlineLevel="0" collapsed="false">
      <c r="A87" s="65" t="s">
        <v>161</v>
      </c>
      <c r="B87" s="65"/>
      <c r="C87" s="65"/>
      <c r="D87" s="66"/>
      <c r="E87" s="73"/>
      <c r="F87" s="73"/>
      <c r="G87" s="73"/>
      <c r="H87" s="73"/>
      <c r="I87" s="73"/>
      <c r="J87" s="73"/>
      <c r="K87" s="75"/>
      <c r="L87" s="76"/>
      <c r="M87" s="76"/>
      <c r="N87" s="76"/>
      <c r="O87" s="76"/>
      <c r="P87" s="76"/>
      <c r="AMJ87" s="70"/>
    </row>
    <row r="88" customFormat="false" ht="19.4" hidden="false" customHeight="false" outlineLevel="0" collapsed="false">
      <c r="A88" s="82" t="n">
        <v>43</v>
      </c>
      <c r="B88" s="82"/>
      <c r="C88" s="84" t="s">
        <v>162</v>
      </c>
      <c r="D88" s="82" t="s">
        <v>116</v>
      </c>
      <c r="E88" s="85" t="n">
        <v>7</v>
      </c>
      <c r="F88" s="85"/>
      <c r="G88" s="85"/>
      <c r="H88" s="85"/>
      <c r="I88" s="85"/>
      <c r="J88" s="85"/>
      <c r="K88" s="87"/>
      <c r="L88" s="88"/>
      <c r="M88" s="88"/>
      <c r="N88" s="88"/>
      <c r="O88" s="88"/>
      <c r="P88" s="88"/>
    </row>
    <row r="89" customFormat="false" ht="13.8" hidden="false" customHeight="false" outlineLevel="0" collapsed="false">
      <c r="A89" s="82" t="n">
        <v>44</v>
      </c>
      <c r="B89" s="83"/>
      <c r="C89" s="84" t="s">
        <v>163</v>
      </c>
      <c r="D89" s="82" t="s">
        <v>116</v>
      </c>
      <c r="E89" s="85" t="n">
        <v>7</v>
      </c>
      <c r="F89" s="85"/>
      <c r="G89" s="85"/>
      <c r="H89" s="85"/>
      <c r="I89" s="86"/>
      <c r="J89" s="86"/>
      <c r="K89" s="87"/>
      <c r="L89" s="88"/>
      <c r="M89" s="88"/>
      <c r="N89" s="88"/>
      <c r="O89" s="88"/>
      <c r="P89" s="88"/>
    </row>
    <row r="90" customFormat="false" ht="19.5" hidden="false" customHeight="false" outlineLevel="0" collapsed="false">
      <c r="A90" s="82" t="n">
        <v>45</v>
      </c>
      <c r="B90" s="83"/>
      <c r="C90" s="84" t="s">
        <v>164</v>
      </c>
      <c r="D90" s="82" t="s">
        <v>52</v>
      </c>
      <c r="E90" s="85" t="n">
        <v>7.5</v>
      </c>
      <c r="F90" s="85"/>
      <c r="G90" s="94"/>
      <c r="H90" s="94"/>
      <c r="I90" s="110"/>
      <c r="J90" s="94"/>
      <c r="K90" s="95"/>
      <c r="L90" s="96"/>
      <c r="M90" s="96"/>
      <c r="N90" s="96"/>
      <c r="O90" s="96"/>
      <c r="P90" s="96"/>
    </row>
    <row r="91" customFormat="false" ht="13.8" hidden="false" customHeight="false" outlineLevel="0" collapsed="false">
      <c r="A91" s="82"/>
      <c r="B91" s="83"/>
      <c r="C91" s="91" t="s">
        <v>133</v>
      </c>
      <c r="D91" s="82" t="s">
        <v>95</v>
      </c>
      <c r="E91" s="85" t="n">
        <v>0.23</v>
      </c>
      <c r="F91" s="85"/>
      <c r="G91" s="94"/>
      <c r="H91" s="94"/>
      <c r="I91" s="94"/>
      <c r="J91" s="94"/>
      <c r="K91" s="95"/>
      <c r="L91" s="96"/>
      <c r="M91" s="96"/>
      <c r="N91" s="96"/>
      <c r="O91" s="96"/>
      <c r="P91" s="96"/>
    </row>
    <row r="92" customFormat="false" ht="19.5" hidden="false" customHeight="false" outlineLevel="0" collapsed="false">
      <c r="A92" s="82" t="n">
        <v>46</v>
      </c>
      <c r="B92" s="83"/>
      <c r="C92" s="84" t="s">
        <v>165</v>
      </c>
      <c r="D92" s="82" t="s">
        <v>116</v>
      </c>
      <c r="E92" s="85" t="n">
        <v>7</v>
      </c>
      <c r="F92" s="85"/>
      <c r="G92" s="94"/>
      <c r="H92" s="94"/>
      <c r="I92" s="110"/>
      <c r="J92" s="94"/>
      <c r="K92" s="95"/>
      <c r="L92" s="96"/>
      <c r="M92" s="96"/>
      <c r="N92" s="96"/>
      <c r="O92" s="96"/>
      <c r="P92" s="96"/>
    </row>
    <row r="93" customFormat="false" ht="19.4" hidden="false" customHeight="false" outlineLevel="0" collapsed="false">
      <c r="A93" s="82" t="n">
        <v>47</v>
      </c>
      <c r="B93" s="83"/>
      <c r="C93" s="84" t="s">
        <v>166</v>
      </c>
      <c r="D93" s="82" t="s">
        <v>52</v>
      </c>
      <c r="E93" s="85" t="n">
        <v>42</v>
      </c>
      <c r="F93" s="85"/>
      <c r="G93" s="85"/>
      <c r="H93" s="85"/>
      <c r="I93" s="86"/>
      <c r="J93" s="85"/>
      <c r="K93" s="87"/>
      <c r="L93" s="88"/>
      <c r="M93" s="88"/>
      <c r="N93" s="88"/>
      <c r="O93" s="88"/>
      <c r="P93" s="88"/>
    </row>
    <row r="94" customFormat="false" ht="13.8" hidden="false" customHeight="false" outlineLevel="0" collapsed="false">
      <c r="A94" s="82"/>
      <c r="B94" s="82"/>
      <c r="C94" s="91" t="s">
        <v>138</v>
      </c>
      <c r="D94" s="82" t="s">
        <v>98</v>
      </c>
      <c r="E94" s="85" t="n">
        <v>16.8</v>
      </c>
      <c r="F94" s="85"/>
      <c r="G94" s="85"/>
      <c r="H94" s="85"/>
      <c r="I94" s="85"/>
      <c r="J94" s="85"/>
      <c r="K94" s="87"/>
      <c r="L94" s="88"/>
      <c r="M94" s="88"/>
      <c r="N94" s="88"/>
      <c r="O94" s="88"/>
      <c r="P94" s="88"/>
    </row>
    <row r="95" customFormat="false" ht="13.8" hidden="false" customHeight="false" outlineLevel="0" collapsed="false">
      <c r="A95" s="82"/>
      <c r="B95" s="82"/>
      <c r="C95" s="91" t="s">
        <v>167</v>
      </c>
      <c r="D95" s="82" t="s">
        <v>98</v>
      </c>
      <c r="E95" s="85" t="n">
        <v>25.2</v>
      </c>
      <c r="F95" s="85"/>
      <c r="G95" s="85"/>
      <c r="H95" s="85"/>
      <c r="I95" s="85"/>
      <c r="J95" s="85"/>
      <c r="K95" s="87"/>
      <c r="L95" s="88"/>
      <c r="M95" s="88"/>
      <c r="N95" s="88"/>
      <c r="O95" s="88"/>
      <c r="P95" s="88"/>
    </row>
    <row r="96" customFormat="false" ht="19.4" hidden="false" customHeight="false" outlineLevel="0" collapsed="false">
      <c r="A96" s="82" t="n">
        <v>48</v>
      </c>
      <c r="B96" s="83"/>
      <c r="C96" s="84" t="s">
        <v>168</v>
      </c>
      <c r="D96" s="82" t="s">
        <v>95</v>
      </c>
      <c r="E96" s="85" t="n">
        <v>4.5</v>
      </c>
      <c r="F96" s="85"/>
      <c r="G96" s="85"/>
      <c r="H96" s="86"/>
      <c r="I96" s="86"/>
      <c r="J96" s="85"/>
      <c r="K96" s="87"/>
      <c r="L96" s="88"/>
      <c r="M96" s="88"/>
      <c r="N96" s="88"/>
      <c r="O96" s="88"/>
      <c r="P96" s="88"/>
    </row>
    <row r="97" customFormat="false" ht="13.8" hidden="false" customHeight="false" outlineLevel="0" collapsed="false">
      <c r="A97" s="82"/>
      <c r="B97" s="83"/>
      <c r="C97" s="91" t="s">
        <v>107</v>
      </c>
      <c r="D97" s="82" t="s">
        <v>95</v>
      </c>
      <c r="E97" s="85" t="n">
        <v>0.68</v>
      </c>
      <c r="F97" s="85"/>
      <c r="G97" s="85"/>
      <c r="H97" s="85"/>
      <c r="I97" s="85"/>
      <c r="J97" s="85"/>
      <c r="K97" s="87"/>
      <c r="L97" s="88"/>
      <c r="M97" s="88"/>
      <c r="N97" s="88"/>
      <c r="O97" s="88"/>
      <c r="P97" s="88"/>
    </row>
    <row r="98" customFormat="false" ht="13.8" hidden="false" customHeight="false" outlineLevel="0" collapsed="false">
      <c r="A98" s="82"/>
      <c r="B98" s="83"/>
      <c r="C98" s="91" t="s">
        <v>108</v>
      </c>
      <c r="D98" s="82" t="s">
        <v>95</v>
      </c>
      <c r="E98" s="85" t="n">
        <v>4.19</v>
      </c>
      <c r="F98" s="85"/>
      <c r="G98" s="85"/>
      <c r="H98" s="85"/>
      <c r="I98" s="85"/>
      <c r="J98" s="85"/>
      <c r="K98" s="87"/>
      <c r="L98" s="88"/>
      <c r="M98" s="88"/>
      <c r="N98" s="88"/>
      <c r="O98" s="88"/>
      <c r="P98" s="88"/>
    </row>
    <row r="99" customFormat="false" ht="13.8" hidden="false" customHeight="false" outlineLevel="0" collapsed="false">
      <c r="A99" s="82"/>
      <c r="B99" s="83"/>
      <c r="C99" s="91" t="s">
        <v>109</v>
      </c>
      <c r="D99" s="82" t="s">
        <v>110</v>
      </c>
      <c r="E99" s="85" t="n">
        <v>2</v>
      </c>
      <c r="F99" s="85"/>
      <c r="G99" s="85"/>
      <c r="H99" s="85"/>
      <c r="I99" s="85"/>
      <c r="J99" s="85"/>
      <c r="K99" s="87"/>
      <c r="L99" s="88"/>
      <c r="M99" s="88"/>
      <c r="N99" s="88"/>
      <c r="O99" s="88"/>
      <c r="P99" s="88"/>
    </row>
    <row r="100" customFormat="false" ht="19.4" hidden="false" customHeight="false" outlineLevel="0" collapsed="false">
      <c r="A100" s="82" t="n">
        <v>49</v>
      </c>
      <c r="B100" s="83"/>
      <c r="C100" s="84" t="s">
        <v>169</v>
      </c>
      <c r="D100" s="82" t="s">
        <v>116</v>
      </c>
      <c r="E100" s="85" t="n">
        <v>14</v>
      </c>
      <c r="F100" s="85"/>
      <c r="G100" s="85"/>
      <c r="H100" s="85"/>
      <c r="I100" s="86"/>
      <c r="J100" s="86"/>
      <c r="K100" s="87"/>
      <c r="L100" s="88"/>
      <c r="M100" s="88"/>
      <c r="N100" s="88"/>
      <c r="O100" s="88"/>
      <c r="P100" s="88"/>
    </row>
    <row r="101" s="69" customFormat="true" ht="13.8" hidden="false" customHeight="true" outlineLevel="0" collapsed="false">
      <c r="A101" s="65" t="s">
        <v>170</v>
      </c>
      <c r="B101" s="65"/>
      <c r="C101" s="65"/>
      <c r="D101" s="66"/>
      <c r="E101" s="73"/>
      <c r="F101" s="73"/>
      <c r="G101" s="73"/>
      <c r="H101" s="73"/>
      <c r="I101" s="73"/>
      <c r="J101" s="73"/>
      <c r="K101" s="75"/>
      <c r="L101" s="76"/>
      <c r="M101" s="76"/>
      <c r="N101" s="76"/>
      <c r="O101" s="76"/>
      <c r="P101" s="76"/>
      <c r="AMJ101" s="70"/>
    </row>
    <row r="102" s="69" customFormat="true" ht="19.4" hidden="false" customHeight="false" outlineLevel="0" collapsed="false">
      <c r="A102" s="66" t="n">
        <v>50</v>
      </c>
      <c r="B102" s="71"/>
      <c r="C102" s="72" t="s">
        <v>171</v>
      </c>
      <c r="D102" s="66" t="s">
        <v>95</v>
      </c>
      <c r="E102" s="73" t="n">
        <v>271</v>
      </c>
      <c r="F102" s="73"/>
      <c r="G102" s="73"/>
      <c r="H102" s="74"/>
      <c r="I102" s="74"/>
      <c r="J102" s="73"/>
      <c r="K102" s="75"/>
      <c r="L102" s="76"/>
      <c r="M102" s="76"/>
      <c r="N102" s="76"/>
      <c r="O102" s="76"/>
      <c r="P102" s="76"/>
      <c r="AMJ102" s="70"/>
    </row>
    <row r="103" s="69" customFormat="true" ht="19.4" hidden="false" customHeight="false" outlineLevel="0" collapsed="false">
      <c r="A103" s="66" t="n">
        <v>51</v>
      </c>
      <c r="B103" s="71"/>
      <c r="C103" s="72" t="s">
        <v>172</v>
      </c>
      <c r="D103" s="66" t="s">
        <v>52</v>
      </c>
      <c r="E103" s="73" t="n">
        <v>1600</v>
      </c>
      <c r="F103" s="73"/>
      <c r="G103" s="73"/>
      <c r="H103" s="73"/>
      <c r="I103" s="74"/>
      <c r="J103" s="73"/>
      <c r="K103" s="75"/>
      <c r="L103" s="76"/>
      <c r="M103" s="76"/>
      <c r="N103" s="76"/>
      <c r="O103" s="76"/>
      <c r="P103" s="76"/>
      <c r="AMJ103" s="70"/>
    </row>
    <row r="104" s="69" customFormat="true" ht="19.4" hidden="false" customHeight="false" outlineLevel="0" collapsed="false">
      <c r="A104" s="66" t="n">
        <v>52</v>
      </c>
      <c r="B104" s="71"/>
      <c r="C104" s="72" t="s">
        <v>173</v>
      </c>
      <c r="D104" s="66" t="s">
        <v>95</v>
      </c>
      <c r="E104" s="73" t="n">
        <v>634</v>
      </c>
      <c r="F104" s="73"/>
      <c r="G104" s="73"/>
      <c r="H104" s="73"/>
      <c r="I104" s="74"/>
      <c r="J104" s="73"/>
      <c r="K104" s="75"/>
      <c r="L104" s="76"/>
      <c r="M104" s="76"/>
      <c r="N104" s="76"/>
      <c r="O104" s="76"/>
      <c r="P104" s="76"/>
      <c r="AMJ104" s="70"/>
    </row>
    <row r="105" s="69" customFormat="true" ht="13.8" hidden="false" customHeight="false" outlineLevel="0" collapsed="false">
      <c r="A105" s="66"/>
      <c r="B105" s="71"/>
      <c r="C105" s="77" t="s">
        <v>174</v>
      </c>
      <c r="D105" s="66" t="s">
        <v>95</v>
      </c>
      <c r="E105" s="73" t="n">
        <v>697.4</v>
      </c>
      <c r="F105" s="73"/>
      <c r="G105" s="73"/>
      <c r="H105" s="73"/>
      <c r="I105" s="73"/>
      <c r="J105" s="73"/>
      <c r="K105" s="75"/>
      <c r="L105" s="76"/>
      <c r="M105" s="76"/>
      <c r="N105" s="76"/>
      <c r="O105" s="76"/>
      <c r="P105" s="76"/>
      <c r="AMJ105" s="70"/>
    </row>
    <row r="106" s="69" customFormat="true" ht="19.4" hidden="false" customHeight="false" outlineLevel="0" collapsed="false">
      <c r="A106" s="66" t="n">
        <v>53</v>
      </c>
      <c r="B106" s="71"/>
      <c r="C106" s="72" t="s">
        <v>175</v>
      </c>
      <c r="D106" s="66" t="s">
        <v>116</v>
      </c>
      <c r="E106" s="114" t="n">
        <v>65</v>
      </c>
      <c r="F106" s="73"/>
      <c r="G106" s="73"/>
      <c r="H106" s="74"/>
      <c r="I106" s="74"/>
      <c r="J106" s="73"/>
      <c r="K106" s="75"/>
      <c r="L106" s="76"/>
      <c r="M106" s="76"/>
      <c r="N106" s="76"/>
      <c r="O106" s="76"/>
      <c r="P106" s="76"/>
      <c r="AMJ106" s="70"/>
    </row>
    <row r="107" s="69" customFormat="true" ht="13.8" hidden="false" customHeight="false" outlineLevel="0" collapsed="false">
      <c r="A107" s="66" t="n">
        <v>54</v>
      </c>
      <c r="B107" s="71"/>
      <c r="C107" s="115" t="s">
        <v>176</v>
      </c>
      <c r="D107" s="116" t="s">
        <v>177</v>
      </c>
      <c r="E107" s="74" t="n">
        <v>1</v>
      </c>
      <c r="F107" s="74"/>
      <c r="G107" s="73"/>
      <c r="H107" s="74"/>
      <c r="I107" s="74"/>
      <c r="J107" s="74"/>
      <c r="K107" s="75"/>
      <c r="L107" s="76"/>
      <c r="M107" s="76"/>
      <c r="N107" s="76"/>
      <c r="O107" s="76"/>
      <c r="P107" s="76"/>
      <c r="AMJ107" s="70"/>
    </row>
    <row r="108" customFormat="false" ht="13.8" hidden="false" customHeight="false" outlineLevel="0" collapsed="false">
      <c r="A108" s="117"/>
      <c r="B108" s="117"/>
      <c r="C108" s="118" t="s">
        <v>178</v>
      </c>
      <c r="D108" s="117"/>
      <c r="E108" s="117"/>
      <c r="F108" s="119"/>
      <c r="G108" s="117"/>
      <c r="H108" s="117"/>
      <c r="I108" s="117"/>
      <c r="J108" s="117"/>
      <c r="K108" s="117"/>
      <c r="L108" s="120" t="n">
        <f aca="false">SUMIF($P13:$P107,"&gt;0",L13:L107)</f>
        <v>0</v>
      </c>
      <c r="M108" s="120" t="n">
        <f aca="false">SUMIF($P13:$P107,"&gt;0",M13:M107)</f>
        <v>0</v>
      </c>
      <c r="N108" s="120" t="n">
        <f aca="false">SUMIF($P13:$P107,"&gt;0",N13:N107)</f>
        <v>0</v>
      </c>
      <c r="O108" s="120" t="n">
        <f aca="false">SUMIF($P13:$P107,"&gt;0",O13:O107)</f>
        <v>0</v>
      </c>
      <c r="P108" s="120" t="n">
        <f aca="false">SUMIF($P13:$P107,"&gt;0",P13:P107)</f>
        <v>0</v>
      </c>
    </row>
    <row r="109" customFormat="false" ht="13.8" hidden="false" customHeight="false" outlineLevel="0" collapsed="false">
      <c r="A109" s="117"/>
      <c r="B109" s="117"/>
      <c r="C109" s="118" t="s">
        <v>179</v>
      </c>
      <c r="D109" s="117"/>
      <c r="E109" s="117"/>
      <c r="F109" s="121" t="n">
        <v>0</v>
      </c>
      <c r="G109" s="117"/>
      <c r="H109" s="117"/>
      <c r="I109" s="117"/>
      <c r="J109" s="117"/>
      <c r="K109" s="117"/>
      <c r="L109" s="94"/>
      <c r="M109" s="94"/>
      <c r="N109" s="94" t="n">
        <f aca="false">N108*F109</f>
        <v>0</v>
      </c>
      <c r="O109" s="94"/>
      <c r="P109" s="94"/>
    </row>
    <row r="110" customFormat="false" ht="13.8" hidden="false" customHeight="false" outlineLevel="0" collapsed="false">
      <c r="A110" s="117"/>
      <c r="B110" s="117"/>
      <c r="C110" s="118" t="s">
        <v>180</v>
      </c>
      <c r="D110" s="117"/>
      <c r="E110" s="117"/>
      <c r="F110" s="119"/>
      <c r="G110" s="117"/>
      <c r="H110" s="117"/>
      <c r="I110" s="117"/>
      <c r="J110" s="117"/>
      <c r="K110" s="117"/>
      <c r="L110" s="94" t="n">
        <f aca="false">SUM(L108:L109)</f>
        <v>0</v>
      </c>
      <c r="M110" s="94" t="n">
        <f aca="false">SUM(M108:M109)</f>
        <v>0</v>
      </c>
      <c r="N110" s="94" t="n">
        <f aca="false">SUM(N108:N109)</f>
        <v>0</v>
      </c>
      <c r="O110" s="94" t="n">
        <f aca="false">SUM(O108:O109)</f>
        <v>0</v>
      </c>
      <c r="P110" s="94" t="n">
        <f aca="false">SUM(M110:O110)</f>
        <v>0</v>
      </c>
    </row>
    <row r="111" customFormat="false" ht="13.8" hidden="false" customHeight="false" outlineLevel="0" collapsed="false">
      <c r="A111" s="117"/>
      <c r="B111" s="117"/>
      <c r="C111" s="118"/>
      <c r="D111" s="117"/>
      <c r="E111" s="117"/>
      <c r="F111" s="119"/>
      <c r="G111" s="117"/>
      <c r="H111" s="117"/>
      <c r="I111" s="117"/>
      <c r="J111" s="117"/>
      <c r="K111" s="117"/>
      <c r="L111" s="122" t="s">
        <v>181</v>
      </c>
      <c r="M111" s="122"/>
      <c r="N111" s="122"/>
      <c r="O111" s="123" t="n">
        <v>0</v>
      </c>
      <c r="P111" s="124" t="n">
        <f aca="false">P110*O111</f>
        <v>0</v>
      </c>
    </row>
    <row r="112" customFormat="false" ht="13.8" hidden="false" customHeight="false" outlineLevel="0" collapsed="false">
      <c r="A112" s="117"/>
      <c r="B112" s="117"/>
      <c r="C112" s="118"/>
      <c r="D112" s="117"/>
      <c r="E112" s="117"/>
      <c r="F112" s="119"/>
      <c r="G112" s="117"/>
      <c r="H112" s="117"/>
      <c r="I112" s="117"/>
      <c r="J112" s="117"/>
      <c r="K112" s="117"/>
      <c r="L112" s="125" t="s">
        <v>182</v>
      </c>
      <c r="M112" s="125"/>
      <c r="N112" s="125"/>
      <c r="O112" s="123" t="n">
        <v>0</v>
      </c>
      <c r="P112" s="124" t="n">
        <f aca="false">P110*O112</f>
        <v>0</v>
      </c>
    </row>
    <row r="113" customFormat="false" ht="13.8" hidden="false" customHeight="false" outlineLevel="0" collapsed="false">
      <c r="A113" s="117"/>
      <c r="B113" s="117"/>
      <c r="C113" s="118"/>
      <c r="D113" s="117"/>
      <c r="E113" s="117"/>
      <c r="F113" s="119"/>
      <c r="G113" s="117"/>
      <c r="H113" s="117"/>
      <c r="I113" s="117"/>
      <c r="J113" s="117"/>
      <c r="K113" s="117"/>
      <c r="L113" s="125" t="s">
        <v>183</v>
      </c>
      <c r="M113" s="125"/>
      <c r="N113" s="125"/>
      <c r="O113" s="62"/>
      <c r="P113" s="124" t="n">
        <f aca="false">SUM(P110:P112)</f>
        <v>0</v>
      </c>
    </row>
    <row r="114" customFormat="false" ht="13.8" hidden="false" customHeight="false" outlineLevel="0" collapsed="false">
      <c r="L114" s="125" t="s">
        <v>184</v>
      </c>
      <c r="M114" s="125"/>
      <c r="N114" s="125"/>
      <c r="O114" s="126" t="n">
        <v>0.21</v>
      </c>
      <c r="P114" s="127" t="n">
        <f aca="false">P113*O114</f>
        <v>0</v>
      </c>
    </row>
    <row r="115" customFormat="false" ht="13.8" hidden="false" customHeight="false" outlineLevel="0" collapsed="false">
      <c r="L115" s="128" t="s">
        <v>185</v>
      </c>
      <c r="M115" s="128"/>
      <c r="N115" s="128"/>
      <c r="O115" s="129"/>
      <c r="P115" s="130" t="n">
        <f aca="false">P113+P114</f>
        <v>0</v>
      </c>
    </row>
    <row r="117" s="98" customFormat="true" ht="37.8" hidden="false" customHeight="true" outlineLevel="0" collapsed="false">
      <c r="A117" s="46" t="s">
        <v>186</v>
      </c>
      <c r="B117" s="46"/>
      <c r="C117" s="46"/>
      <c r="D117" s="46"/>
      <c r="E117" s="46"/>
      <c r="F117" s="46"/>
      <c r="G117" s="46"/>
      <c r="H117" s="46"/>
      <c r="I117" s="46"/>
      <c r="J117" s="46"/>
      <c r="K117" s="46"/>
      <c r="L117" s="46"/>
      <c r="M117" s="46"/>
      <c r="N117" s="46"/>
      <c r="O117" s="46"/>
      <c r="P117" s="46"/>
      <c r="Q117" s="50"/>
    </row>
    <row r="120" customFormat="false" ht="13.8" hidden="false" customHeight="false" outlineLevel="0" collapsed="false">
      <c r="C120" s="131" t="s">
        <v>187</v>
      </c>
      <c r="F120" s="131" t="s">
        <v>188</v>
      </c>
    </row>
    <row r="121" customFormat="false" ht="13.8" hidden="false" customHeight="false" outlineLevel="0" collapsed="false">
      <c r="C121" s="48" t="s">
        <v>189</v>
      </c>
    </row>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24">
    <mergeCell ref="A1:F1"/>
    <mergeCell ref="A7:D7"/>
    <mergeCell ref="F7:I7"/>
    <mergeCell ref="M8:P8"/>
    <mergeCell ref="A9:A10"/>
    <mergeCell ref="B9:B10"/>
    <mergeCell ref="C9:C10"/>
    <mergeCell ref="D9:D10"/>
    <mergeCell ref="E9:E10"/>
    <mergeCell ref="F9:K9"/>
    <mergeCell ref="L9:P9"/>
    <mergeCell ref="A12:C12"/>
    <mergeCell ref="A15:C15"/>
    <mergeCell ref="A23:C23"/>
    <mergeCell ref="A45:C45"/>
    <mergeCell ref="A67:C67"/>
    <mergeCell ref="A87:C87"/>
    <mergeCell ref="A101:C101"/>
    <mergeCell ref="L111:N111"/>
    <mergeCell ref="L112:N112"/>
    <mergeCell ref="L113:N113"/>
    <mergeCell ref="L114:N114"/>
    <mergeCell ref="L115:N115"/>
    <mergeCell ref="A117:P117"/>
  </mergeCells>
  <printOptions headings="false" gridLines="false" gridLinesSet="true" horizontalCentered="false" verticalCentered="false"/>
  <pageMargins left="0.329861111111111" right="0" top="0.7875"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LibreOffice/6.0.6.2$Windows_x86 LibreOffice_project/0c292870b25a325b5ed35f6b45599d2ea4458e77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2017-01-03T16:46:03Z</dcterms:created>
  <dc:creator>Sandijs-I7</dc:creator>
  <dc:description/>
  <dc:language>de-CH</dc:language>
  <cp:lastModifiedBy/>
  <cp:lastPrinted>2017-01-10T09:29:56Z</cp:lastPrinted>
  <dcterms:modified xsi:type="dcterms:W3CDTF">2020-01-30T15:42:29Z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