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\\192.168.2.20\docs\Pagaidu dokumenti\Renovācija_iepirkums\Altum_iepirkumi\37_Kempes_7_2\"/>
    </mc:Choice>
  </mc:AlternateContent>
  <xr:revisionPtr revIDLastSave="0" documentId="13_ncr:1_{BEEAEE93-17D3-4001-9272-338C16CF7DD8}" xr6:coauthVersionLast="40" xr6:coauthVersionMax="40" xr10:uidLastSave="{00000000-0000-0000-0000-000000000000}"/>
  <bookViews>
    <workbookView xWindow="2340" yWindow="855" windowWidth="24390" windowHeight="15345" tabRatio="990" activeTab="10" xr2:uid="{00000000-000D-0000-FFFF-FFFF00000000}"/>
  </bookViews>
  <sheets>
    <sheet name="K" sheetId="14" r:id="rId1"/>
    <sheet name="KPDV" sheetId="1" r:id="rId2"/>
    <sheet name="AR" sheetId="2" r:id="rId3"/>
    <sheet name="Logi" sheetId="3" r:id="rId4"/>
    <sheet name="apjoms" sheetId="10" state="hidden" r:id="rId5"/>
    <sheet name="pagrabs" sheetId="4" r:id="rId6"/>
    <sheet name="cokols" sheetId="5" r:id="rId7"/>
    <sheet name="jumts" sheetId="6" r:id="rId8"/>
    <sheet name="Ieeja" sheetId="7" r:id="rId9"/>
    <sheet name="bēniņi" sheetId="8" r:id="rId10"/>
    <sheet name="AVK" sheetId="11" r:id="rId11"/>
    <sheet name="zibens" sheetId="12" r:id="rId12"/>
    <sheet name="GA" sheetId="13" r:id="rId13"/>
  </sheets>
  <externalReferences>
    <externalReference r:id="rId14"/>
  </externalReferences>
  <definedNames>
    <definedName name="_xlnm._FilterDatabase" localSheetId="2" hidden="1">AR!$A$14:$R$99</definedName>
    <definedName name="_xlnm._FilterDatabase" localSheetId="9" hidden="1">bēniņi!$13:$53</definedName>
    <definedName name="_xlnm._FilterDatabase" localSheetId="6" hidden="1">cokols!$13:$62</definedName>
    <definedName name="_xlnm._FilterDatabase" localSheetId="8" hidden="1">Ieeja!$A$13:$Q$50</definedName>
    <definedName name="_xlnm._FilterDatabase" localSheetId="7" hidden="1">jumts!$13:$112</definedName>
    <definedName name="_xlnm._FilterDatabase" localSheetId="3" hidden="1">Logi!$A$14:$Q$77</definedName>
    <definedName name="adres">[1]KPDV!$A$6</definedName>
    <definedName name="_xlnm.Print_Area" localSheetId="2">AR!$A$1:$Q$114</definedName>
    <definedName name="_xlnm.Print_Area" localSheetId="10">AVK!$A$1:$Q$148</definedName>
    <definedName name="_xlnm.Print_Area" localSheetId="9">bēniņi!$A$1:$Q$56</definedName>
    <definedName name="_xlnm.Print_Area" localSheetId="12">GA!$A$1:$Q$54</definedName>
    <definedName name="_xlnm.Print_Area" localSheetId="8">Ieeja!$A$1:$Q$65</definedName>
    <definedName name="_xlnm.Print_Area" localSheetId="7">jumts!$A$1:$Q$128</definedName>
    <definedName name="_xlnm.Print_Area" localSheetId="3">Logi!$A$1:$Q$89</definedName>
    <definedName name="_xlnm.Print_Area" localSheetId="5">pagrabs!$A$1:$Q$41</definedName>
    <definedName name="Excel_BuiltIn__FilterDatabase" localSheetId="9">bēniņi!$A$13:$Q$13</definedName>
    <definedName name="Excel_BuiltIn__FilterDatabase" localSheetId="6">cokols!$A$13:$Q$62</definedName>
    <definedName name="Excel_BuiltIn__FilterDatabase" localSheetId="8">Ieeja!$A$13:$Q$13</definedName>
    <definedName name="Excel_BuiltIn__FilterDatabase" localSheetId="7">jumts!$A$13:$Q$54</definedName>
    <definedName name="Excel_BuiltIn__FilterDatabase" localSheetId="5">pagrabs!$A$13:$Q$27</definedName>
    <definedName name="nos">[1]KPDV!$A$4</definedName>
    <definedName name="nr">[1]KPDV!$A$7</definedName>
    <definedName name="obj">[1]KPDV!$A$5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2" i="13" l="1"/>
  <c r="O42" i="13"/>
  <c r="P42" i="13"/>
  <c r="Q42" i="13"/>
  <c r="M42" i="13"/>
  <c r="M43" i="12"/>
  <c r="N43" i="12"/>
  <c r="O43" i="12"/>
  <c r="P43" i="12"/>
  <c r="L43" i="12"/>
  <c r="N139" i="11"/>
  <c r="O139" i="11"/>
  <c r="P139" i="11"/>
  <c r="Q139" i="11"/>
  <c r="M139" i="11"/>
  <c r="F55" i="11"/>
  <c r="F70" i="11"/>
  <c r="F113" i="11"/>
  <c r="F100" i="11"/>
  <c r="F99" i="11"/>
  <c r="N64" i="5"/>
  <c r="O64" i="5"/>
  <c r="P64" i="5"/>
  <c r="Q64" i="5"/>
  <c r="M64" i="5"/>
  <c r="N29" i="4"/>
  <c r="O29" i="4"/>
  <c r="P29" i="4"/>
  <c r="Q29" i="4"/>
  <c r="M29" i="4"/>
  <c r="C3" i="10" l="1"/>
  <c r="C4" i="10"/>
  <c r="C5" i="10"/>
  <c r="C6" i="10"/>
  <c r="J5" i="10"/>
  <c r="K5" i="10"/>
  <c r="J6" i="10"/>
  <c r="K6" i="10"/>
  <c r="C7" i="10"/>
  <c r="H7" i="10"/>
  <c r="J7" i="10" s="1"/>
  <c r="K7" i="10" s="1"/>
  <c r="C8" i="10"/>
  <c r="H8" i="10"/>
  <c r="C9" i="10"/>
  <c r="C10" i="10"/>
  <c r="J9" i="10"/>
  <c r="K9" i="10"/>
  <c r="J11" i="10"/>
  <c r="K11" i="10"/>
  <c r="C13" i="10"/>
  <c r="J13" i="10"/>
  <c r="K13" i="10" s="1"/>
  <c r="H17" i="10"/>
  <c r="J25" i="10"/>
  <c r="K25" i="10" s="1"/>
  <c r="J26" i="10"/>
  <c r="K26" i="10" s="1"/>
  <c r="J28" i="10"/>
  <c r="K28" i="10" s="1"/>
  <c r="H29" i="10"/>
  <c r="J30" i="10"/>
  <c r="K30" i="10" s="1"/>
  <c r="J32" i="10"/>
  <c r="K32" i="10" s="1"/>
  <c r="H36" i="10"/>
  <c r="H38" i="10"/>
  <c r="H40" i="10"/>
  <c r="H1" i="2"/>
  <c r="A3" i="2"/>
  <c r="A4" i="2"/>
  <c r="A5" i="2"/>
  <c r="A6" i="2"/>
  <c r="A7" i="2"/>
  <c r="Q11" i="2"/>
  <c r="B14" i="2"/>
  <c r="C14" i="2" s="1"/>
  <c r="D14" i="2" s="1"/>
  <c r="E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A15" i="2"/>
  <c r="A16" i="2"/>
  <c r="E16" i="2"/>
  <c r="E17" i="2" s="1"/>
  <c r="A17" i="2"/>
  <c r="A18" i="2"/>
  <c r="A19" i="2"/>
  <c r="E19" i="2"/>
  <c r="E20" i="2" s="1"/>
  <c r="A21" i="2"/>
  <c r="A22" i="2"/>
  <c r="A23" i="2"/>
  <c r="A24" i="2"/>
  <c r="A25" i="2"/>
  <c r="A26" i="2"/>
  <c r="A27" i="2"/>
  <c r="A28" i="2"/>
  <c r="A29" i="2"/>
  <c r="E29" i="2"/>
  <c r="A30" i="2"/>
  <c r="A31" i="2"/>
  <c r="E31" i="2"/>
  <c r="A32" i="2"/>
  <c r="E32" i="2"/>
  <c r="A33" i="2"/>
  <c r="E33" i="2"/>
  <c r="A34" i="2"/>
  <c r="A35" i="2"/>
  <c r="A36" i="2"/>
  <c r="A37" i="2"/>
  <c r="A39" i="2"/>
  <c r="A40" i="2"/>
  <c r="E40" i="2"/>
  <c r="A41" i="2"/>
  <c r="E41" i="2"/>
  <c r="A42" i="2"/>
  <c r="A43" i="2"/>
  <c r="E43" i="2"/>
  <c r="A44" i="2"/>
  <c r="E44" i="2"/>
  <c r="A45" i="2"/>
  <c r="E45" i="2"/>
  <c r="A46" i="2"/>
  <c r="E46" i="2"/>
  <c r="A47" i="2"/>
  <c r="E47" i="2"/>
  <c r="A48" i="2"/>
  <c r="A49" i="2"/>
  <c r="E49" i="2"/>
  <c r="A50" i="2"/>
  <c r="E50" i="2"/>
  <c r="A51" i="2"/>
  <c r="E51" i="2"/>
  <c r="A52" i="2"/>
  <c r="E52" i="2"/>
  <c r="A53" i="2"/>
  <c r="E53" i="2"/>
  <c r="A54" i="2"/>
  <c r="A55" i="2"/>
  <c r="E55" i="2"/>
  <c r="A56" i="2"/>
  <c r="E56" i="2"/>
  <c r="A57" i="2"/>
  <c r="E57" i="2"/>
  <c r="A58" i="2"/>
  <c r="E58" i="2"/>
  <c r="A59" i="2"/>
  <c r="E59" i="2"/>
  <c r="A60" i="2"/>
  <c r="A61" i="2"/>
  <c r="E61" i="2"/>
  <c r="A62" i="2"/>
  <c r="E62" i="2"/>
  <c r="A63" i="2"/>
  <c r="E63" i="2"/>
  <c r="A64" i="2"/>
  <c r="E64" i="2"/>
  <c r="A65" i="2"/>
  <c r="E65" i="2"/>
  <c r="A66" i="2"/>
  <c r="A67" i="2"/>
  <c r="E67" i="2"/>
  <c r="A68" i="2"/>
  <c r="E68" i="2"/>
  <c r="A69" i="2"/>
  <c r="E69" i="2"/>
  <c r="A70" i="2"/>
  <c r="E70" i="2"/>
  <c r="A71" i="2"/>
  <c r="A72" i="2"/>
  <c r="E72" i="2"/>
  <c r="A73" i="2"/>
  <c r="E73" i="2"/>
  <c r="A74" i="2"/>
  <c r="E74" i="2"/>
  <c r="A75" i="2"/>
  <c r="E75" i="2"/>
  <c r="A76" i="2"/>
  <c r="A77" i="2"/>
  <c r="E77" i="2"/>
  <c r="A78" i="2"/>
  <c r="E78" i="2"/>
  <c r="A79" i="2"/>
  <c r="E79" i="2"/>
  <c r="A80" i="2"/>
  <c r="E80" i="2"/>
  <c r="A81" i="2"/>
  <c r="A82" i="2"/>
  <c r="A83" i="2"/>
  <c r="A89" i="2"/>
  <c r="A90" i="2"/>
  <c r="A91" i="2"/>
  <c r="A92" i="2"/>
  <c r="A93" i="2"/>
  <c r="A95" i="2"/>
  <c r="A96" i="2"/>
  <c r="A99" i="2"/>
  <c r="E99" i="2"/>
  <c r="M101" i="2"/>
  <c r="C13" i="1" s="1"/>
  <c r="N101" i="2"/>
  <c r="D13" i="1" s="1"/>
  <c r="O101" i="2"/>
  <c r="P101" i="2"/>
  <c r="F13" i="1" s="1"/>
  <c r="Q101" i="2"/>
  <c r="A3" i="11"/>
  <c r="A4" i="11"/>
  <c r="A5" i="11"/>
  <c r="A6" i="11"/>
  <c r="A7" i="11"/>
  <c r="P9" i="11"/>
  <c r="Q9" i="11"/>
  <c r="Q10" i="11"/>
  <c r="B13" i="11"/>
  <c r="C13" i="11" s="1"/>
  <c r="D13" i="11" s="1"/>
  <c r="F13" i="11" s="1"/>
  <c r="G13" i="11" s="1"/>
  <c r="H13" i="11" s="1"/>
  <c r="I13" i="11" s="1"/>
  <c r="J13" i="11" s="1"/>
  <c r="K13" i="11" s="1"/>
  <c r="L13" i="11" s="1"/>
  <c r="M13" i="11" s="1"/>
  <c r="N13" i="11" s="1"/>
  <c r="O13" i="11" s="1"/>
  <c r="P13" i="11" s="1"/>
  <c r="Q13" i="11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F56" i="11"/>
  <c r="F57" i="11"/>
  <c r="F58" i="11"/>
  <c r="F59" i="11"/>
  <c r="F60" i="11"/>
  <c r="F61" i="11"/>
  <c r="F62" i="11"/>
  <c r="F63" i="11"/>
  <c r="F64" i="11"/>
  <c r="F65" i="11"/>
  <c r="F67" i="11"/>
  <c r="F68" i="11"/>
  <c r="F71" i="11"/>
  <c r="F72" i="11"/>
  <c r="F73" i="11"/>
  <c r="F74" i="11"/>
  <c r="F75" i="11"/>
  <c r="F76" i="11"/>
  <c r="F77" i="11"/>
  <c r="F78" i="11"/>
  <c r="F79" i="11"/>
  <c r="F80" i="11"/>
  <c r="F82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7" i="11"/>
  <c r="F101" i="11"/>
  <c r="F102" i="11"/>
  <c r="F103" i="11"/>
  <c r="F104" i="11"/>
  <c r="F105" i="11"/>
  <c r="F106" i="11"/>
  <c r="F107" i="11"/>
  <c r="F108" i="11"/>
  <c r="F109" i="11"/>
  <c r="F111" i="11"/>
  <c r="F114" i="11"/>
  <c r="F115" i="11"/>
  <c r="F116" i="11"/>
  <c r="F117" i="11"/>
  <c r="F118" i="11"/>
  <c r="F119" i="11"/>
  <c r="F120" i="11"/>
  <c r="F121" i="11"/>
  <c r="F122" i="11"/>
  <c r="F123" i="11"/>
  <c r="F125" i="11"/>
  <c r="F127" i="11"/>
  <c r="F128" i="11"/>
  <c r="F129" i="11"/>
  <c r="F130" i="11"/>
  <c r="F131" i="11"/>
  <c r="F132" i="11"/>
  <c r="F133" i="11"/>
  <c r="F134" i="11"/>
  <c r="C20" i="1"/>
  <c r="E20" i="1"/>
  <c r="F20" i="1"/>
  <c r="A3" i="8"/>
  <c r="A4" i="8"/>
  <c r="A5" i="8"/>
  <c r="A6" i="8"/>
  <c r="A7" i="8"/>
  <c r="C8" i="8"/>
  <c r="D8" i="8"/>
  <c r="G8" i="8"/>
  <c r="A9" i="8"/>
  <c r="Q10" i="8"/>
  <c r="B13" i="8"/>
  <c r="C13" i="8"/>
  <c r="D13" i="8" s="1"/>
  <c r="E13" i="8" s="1"/>
  <c r="G13" i="8" s="1"/>
  <c r="H13" i="8" s="1"/>
  <c r="I13" i="8" s="1"/>
  <c r="J13" i="8" s="1"/>
  <c r="K13" i="8" s="1"/>
  <c r="L13" i="8" s="1"/>
  <c r="M13" i="8" s="1"/>
  <c r="N13" i="8" s="1"/>
  <c r="O13" i="8" s="1"/>
  <c r="P13" i="8" s="1"/>
  <c r="Q13" i="8" s="1"/>
  <c r="A14" i="8"/>
  <c r="A15" i="8"/>
  <c r="A16" i="8"/>
  <c r="A17" i="8"/>
  <c r="A18" i="8"/>
  <c r="A19" i="8"/>
  <c r="A20" i="8"/>
  <c r="A21" i="8"/>
  <c r="A22" i="8"/>
  <c r="E22" i="8"/>
  <c r="A23" i="8"/>
  <c r="A24" i="8"/>
  <c r="A25" i="8"/>
  <c r="F25" i="8"/>
  <c r="E25" i="8" s="1"/>
  <c r="A26" i="8"/>
  <c r="A27" i="8"/>
  <c r="E27" i="8"/>
  <c r="A28" i="8"/>
  <c r="E28" i="8"/>
  <c r="A29" i="8"/>
  <c r="E29" i="8"/>
  <c r="A30" i="8"/>
  <c r="E30" i="8"/>
  <c r="A31" i="8"/>
  <c r="A32" i="8"/>
  <c r="A33" i="8"/>
  <c r="A34" i="8"/>
  <c r="A35" i="8"/>
  <c r="A36" i="8"/>
  <c r="A37" i="8"/>
  <c r="E37" i="8"/>
  <c r="A38" i="8"/>
  <c r="E38" i="8"/>
  <c r="A39" i="8"/>
  <c r="E39" i="8"/>
  <c r="A40" i="8"/>
  <c r="E40" i="8"/>
  <c r="M42" i="8"/>
  <c r="C19" i="1" s="1"/>
  <c r="N42" i="8"/>
  <c r="O42" i="8"/>
  <c r="P42" i="8"/>
  <c r="F19" i="1" s="1"/>
  <c r="Q42" i="8"/>
  <c r="D19" i="1"/>
  <c r="A3" i="5"/>
  <c r="A4" i="5"/>
  <c r="A5" i="5"/>
  <c r="A6" i="5"/>
  <c r="A7" i="5"/>
  <c r="C8" i="5"/>
  <c r="D8" i="5"/>
  <c r="G8" i="5"/>
  <c r="Q10" i="5"/>
  <c r="B13" i="5"/>
  <c r="C13" i="5" s="1"/>
  <c r="D13" i="5" s="1"/>
  <c r="E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A14" i="5"/>
  <c r="A15" i="5"/>
  <c r="A16" i="5"/>
  <c r="A17" i="5"/>
  <c r="E17" i="5"/>
  <c r="A18" i="5"/>
  <c r="E18" i="5"/>
  <c r="E19" i="5" s="1"/>
  <c r="A19" i="5"/>
  <c r="A20" i="5"/>
  <c r="A21" i="5"/>
  <c r="E21" i="5"/>
  <c r="A22" i="5"/>
  <c r="E22" i="5"/>
  <c r="A23" i="5"/>
  <c r="E23" i="5"/>
  <c r="A24" i="5"/>
  <c r="A25" i="5"/>
  <c r="E25" i="5"/>
  <c r="A26" i="5"/>
  <c r="E26" i="5"/>
  <c r="A27" i="5"/>
  <c r="E27" i="5"/>
  <c r="A28" i="5"/>
  <c r="A29" i="5"/>
  <c r="E29" i="5"/>
  <c r="A30" i="5"/>
  <c r="E30" i="5"/>
  <c r="A31" i="5"/>
  <c r="E31" i="5"/>
  <c r="A32" i="5"/>
  <c r="A33" i="5"/>
  <c r="A34" i="5"/>
  <c r="E34" i="5"/>
  <c r="A35" i="5"/>
  <c r="E35" i="5"/>
  <c r="A36" i="5"/>
  <c r="E36" i="5"/>
  <c r="A37" i="5"/>
  <c r="E37" i="5"/>
  <c r="A38" i="5"/>
  <c r="E38" i="5"/>
  <c r="A39" i="5"/>
  <c r="A40" i="5"/>
  <c r="E40" i="5"/>
  <c r="A41" i="5"/>
  <c r="E41" i="5"/>
  <c r="A42" i="5"/>
  <c r="E42" i="5"/>
  <c r="A43" i="5"/>
  <c r="E43" i="5"/>
  <c r="A44" i="5"/>
  <c r="E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E60" i="5"/>
  <c r="A61" i="5"/>
  <c r="A62" i="5"/>
  <c r="E62" i="5"/>
  <c r="C16" i="1"/>
  <c r="E16" i="1"/>
  <c r="F16" i="1"/>
  <c r="A3" i="13"/>
  <c r="A4" i="13"/>
  <c r="A5" i="13"/>
  <c r="A6" i="13"/>
  <c r="A7" i="13"/>
  <c r="A9" i="13"/>
  <c r="Q10" i="13"/>
  <c r="B13" i="13"/>
  <c r="C13" i="13"/>
  <c r="E13" i="13" s="1"/>
  <c r="F13" i="13" s="1"/>
  <c r="G13" i="13" s="1"/>
  <c r="H13" i="13" s="1"/>
  <c r="I13" i="13" s="1"/>
  <c r="J13" i="13" s="1"/>
  <c r="K13" i="13" s="1"/>
  <c r="L13" i="13" s="1"/>
  <c r="M13" i="13" s="1"/>
  <c r="N13" i="13" s="1"/>
  <c r="O13" i="13" s="1"/>
  <c r="P13" i="13" s="1"/>
  <c r="Q13" i="13" s="1"/>
  <c r="A15" i="13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D15" i="13"/>
  <c r="D16" i="13" s="1"/>
  <c r="D17" i="13" s="1"/>
  <c r="D18" i="13" s="1"/>
  <c r="D19" i="13" s="1"/>
  <c r="F15" i="13"/>
  <c r="F16" i="13"/>
  <c r="F17" i="13"/>
  <c r="F18" i="13"/>
  <c r="F19" i="13"/>
  <c r="F20" i="13"/>
  <c r="F28" i="13" s="1"/>
  <c r="F31" i="13" s="1"/>
  <c r="F21" i="13"/>
  <c r="F22" i="13"/>
  <c r="F23" i="13"/>
  <c r="F25" i="13"/>
  <c r="F26" i="13"/>
  <c r="F27" i="13"/>
  <c r="F29" i="13"/>
  <c r="F30" i="13"/>
  <c r="F32" i="13"/>
  <c r="F33" i="13"/>
  <c r="F34" i="13" s="1"/>
  <c r="F35" i="13" s="1"/>
  <c r="C22" i="1"/>
  <c r="D22" i="1"/>
  <c r="E22" i="1"/>
  <c r="F22" i="1"/>
  <c r="A3" i="7"/>
  <c r="A4" i="7"/>
  <c r="A5" i="7"/>
  <c r="A6" i="7"/>
  <c r="A7" i="7"/>
  <c r="C8" i="7"/>
  <c r="D8" i="7"/>
  <c r="G8" i="7"/>
  <c r="A9" i="7"/>
  <c r="Q10" i="7"/>
  <c r="B13" i="7"/>
  <c r="C13" i="7"/>
  <c r="D13" i="7" s="1"/>
  <c r="E13" i="7" s="1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A14" i="7"/>
  <c r="A15" i="7"/>
  <c r="A16" i="7"/>
  <c r="A17" i="7"/>
  <c r="A18" i="7"/>
  <c r="A19" i="7"/>
  <c r="A20" i="7"/>
  <c r="A21" i="7"/>
  <c r="E21" i="7"/>
  <c r="A22" i="7"/>
  <c r="A23" i="7"/>
  <c r="E23" i="7"/>
  <c r="A24" i="7"/>
  <c r="E24" i="7"/>
  <c r="A25" i="7"/>
  <c r="E25" i="7"/>
  <c r="A26" i="7"/>
  <c r="A27" i="7"/>
  <c r="E27" i="7"/>
  <c r="A28" i="7"/>
  <c r="E28" i="7"/>
  <c r="A29" i="7"/>
  <c r="A30" i="7"/>
  <c r="E30" i="7"/>
  <c r="A31" i="7"/>
  <c r="E31" i="7"/>
  <c r="A32" i="7"/>
  <c r="A33" i="7"/>
  <c r="A34" i="7"/>
  <c r="A35" i="7"/>
  <c r="A36" i="7"/>
  <c r="A37" i="7"/>
  <c r="E37" i="7"/>
  <c r="A38" i="7"/>
  <c r="A39" i="7"/>
  <c r="E39" i="7"/>
  <c r="A40" i="7"/>
  <c r="E40" i="7"/>
  <c r="A41" i="7"/>
  <c r="A42" i="7"/>
  <c r="E42" i="7"/>
  <c r="A43" i="7"/>
  <c r="E43" i="7"/>
  <c r="A44" i="7"/>
  <c r="E44" i="7"/>
  <c r="A45" i="7"/>
  <c r="A46" i="7"/>
  <c r="E46" i="7"/>
  <c r="E49" i="7" s="1"/>
  <c r="A47" i="7"/>
  <c r="A48" i="7"/>
  <c r="A49" i="7"/>
  <c r="A50" i="7"/>
  <c r="M52" i="7"/>
  <c r="C18" i="1" s="1"/>
  <c r="N52" i="7"/>
  <c r="D18" i="1" s="1"/>
  <c r="O52" i="7"/>
  <c r="E18" i="1" s="1"/>
  <c r="P52" i="7"/>
  <c r="F18" i="1" s="1"/>
  <c r="Q52" i="7"/>
  <c r="A3" i="6"/>
  <c r="A4" i="6"/>
  <c r="A5" i="6"/>
  <c r="A6" i="6"/>
  <c r="A7" i="6"/>
  <c r="C8" i="6"/>
  <c r="D8" i="6"/>
  <c r="G8" i="6"/>
  <c r="A9" i="6"/>
  <c r="Q10" i="6"/>
  <c r="B13" i="6"/>
  <c r="C13" i="6"/>
  <c r="D13" i="6" s="1"/>
  <c r="E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A14" i="6"/>
  <c r="A15" i="6"/>
  <c r="A16" i="6"/>
  <c r="F16" i="6"/>
  <c r="A17" i="6"/>
  <c r="E17" i="6"/>
  <c r="A18" i="6"/>
  <c r="E18" i="6"/>
  <c r="A19" i="6"/>
  <c r="F19" i="6"/>
  <c r="A20" i="6"/>
  <c r="E20" i="6"/>
  <c r="A21" i="6"/>
  <c r="E21" i="6"/>
  <c r="A22" i="6"/>
  <c r="A23" i="6"/>
  <c r="A24" i="6"/>
  <c r="A25" i="6"/>
  <c r="A26" i="6"/>
  <c r="E26" i="6"/>
  <c r="A27" i="6"/>
  <c r="E27" i="6"/>
  <c r="A28" i="6"/>
  <c r="E28" i="6"/>
  <c r="A29" i="6"/>
  <c r="A30" i="6"/>
  <c r="A31" i="6"/>
  <c r="A32" i="6"/>
  <c r="E32" i="6"/>
  <c r="A33" i="6"/>
  <c r="A34" i="6"/>
  <c r="A35" i="6"/>
  <c r="A36" i="6"/>
  <c r="E36" i="6"/>
  <c r="A37" i="6"/>
  <c r="E37" i="6"/>
  <c r="A38" i="6"/>
  <c r="A39" i="6"/>
  <c r="E39" i="6"/>
  <c r="A40" i="6"/>
  <c r="E40" i="6"/>
  <c r="A41" i="6"/>
  <c r="A42" i="6"/>
  <c r="E42" i="6"/>
  <c r="A43" i="6"/>
  <c r="E43" i="6"/>
  <c r="A44" i="6"/>
  <c r="A45" i="6"/>
  <c r="E45" i="6"/>
  <c r="A46" i="6"/>
  <c r="A47" i="6"/>
  <c r="A48" i="6"/>
  <c r="A49" i="6"/>
  <c r="E49" i="6"/>
  <c r="A50" i="6"/>
  <c r="A51" i="6"/>
  <c r="E51" i="6"/>
  <c r="A52" i="6"/>
  <c r="A53" i="6"/>
  <c r="A54" i="6"/>
  <c r="E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M114" i="6"/>
  <c r="N114" i="6"/>
  <c r="O114" i="6"/>
  <c r="P114" i="6"/>
  <c r="F17" i="1" s="1"/>
  <c r="Q114" i="6"/>
  <c r="C17" i="1"/>
  <c r="B13" i="1"/>
  <c r="A14" i="1"/>
  <c r="A15" i="1" s="1"/>
  <c r="B14" i="1"/>
  <c r="B15" i="1"/>
  <c r="B16" i="1"/>
  <c r="B17" i="1"/>
  <c r="B18" i="1"/>
  <c r="B19" i="1"/>
  <c r="B20" i="1"/>
  <c r="B21" i="1"/>
  <c r="B22" i="1"/>
  <c r="A3" i="3"/>
  <c r="B14" i="3"/>
  <c r="C14" i="3" s="1"/>
  <c r="D14" i="3" s="1"/>
  <c r="E14" i="3" s="1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E31" i="3"/>
  <c r="A32" i="3"/>
  <c r="E32" i="3"/>
  <c r="A33" i="3"/>
  <c r="E33" i="3"/>
  <c r="A34" i="3"/>
  <c r="E34" i="3"/>
  <c r="A35" i="3"/>
  <c r="E35" i="3"/>
  <c r="A36" i="3"/>
  <c r="E36" i="3"/>
  <c r="A37" i="3"/>
  <c r="E37" i="3"/>
  <c r="A39" i="3"/>
  <c r="E42" i="3"/>
  <c r="E43" i="3" s="1"/>
  <c r="A43" i="3"/>
  <c r="A44" i="3"/>
  <c r="A45" i="3"/>
  <c r="A46" i="3"/>
  <c r="E46" i="3"/>
  <c r="A47" i="3"/>
  <c r="A48" i="3"/>
  <c r="E50" i="3"/>
  <c r="E53" i="3" s="1"/>
  <c r="A51" i="3"/>
  <c r="A52" i="3"/>
  <c r="A53" i="3"/>
  <c r="A54" i="3"/>
  <c r="E54" i="3"/>
  <c r="A55" i="3"/>
  <c r="E55" i="3"/>
  <c r="E58" i="3"/>
  <c r="E59" i="3" s="1"/>
  <c r="A59" i="3"/>
  <c r="A60" i="3"/>
  <c r="A61" i="3"/>
  <c r="A62" i="3"/>
  <c r="E62" i="3"/>
  <c r="A63" i="3"/>
  <c r="A69" i="3"/>
  <c r="E69" i="3"/>
  <c r="A70" i="3"/>
  <c r="E70" i="3"/>
  <c r="A71" i="3"/>
  <c r="E71" i="3"/>
  <c r="A72" i="3"/>
  <c r="E72" i="3"/>
  <c r="A73" i="3"/>
  <c r="E73" i="3"/>
  <c r="A74" i="3"/>
  <c r="E74" i="3"/>
  <c r="M76" i="3"/>
  <c r="C14" i="1" s="1"/>
  <c r="N76" i="3"/>
  <c r="D14" i="1"/>
  <c r="O76" i="3"/>
  <c r="E14" i="1"/>
  <c r="P76" i="3"/>
  <c r="Q76" i="3"/>
  <c r="F14" i="1"/>
  <c r="A3" i="4"/>
  <c r="A4" i="4"/>
  <c r="A5" i="4"/>
  <c r="A6" i="4"/>
  <c r="A7" i="4"/>
  <c r="C8" i="4"/>
  <c r="D8" i="4"/>
  <c r="G8" i="4"/>
  <c r="A9" i="4"/>
  <c r="A9" i="5" s="1"/>
  <c r="Q10" i="4"/>
  <c r="B13" i="4"/>
  <c r="C13" i="4" s="1"/>
  <c r="D13" i="4" s="1"/>
  <c r="E13" i="4" s="1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A14" i="4"/>
  <c r="A15" i="4"/>
  <c r="A16" i="4"/>
  <c r="A17" i="4"/>
  <c r="A18" i="4"/>
  <c r="E18" i="4"/>
  <c r="A19" i="4"/>
  <c r="A20" i="4"/>
  <c r="E20" i="4"/>
  <c r="A21" i="4"/>
  <c r="E21" i="4"/>
  <c r="A22" i="4"/>
  <c r="A23" i="4"/>
  <c r="E23" i="4"/>
  <c r="A24" i="4"/>
  <c r="E24" i="4"/>
  <c r="A25" i="4"/>
  <c r="E25" i="4"/>
  <c r="A26" i="4"/>
  <c r="E26" i="4"/>
  <c r="E27" i="4" s="1"/>
  <c r="A27" i="4"/>
  <c r="C15" i="1"/>
  <c r="D15" i="1"/>
  <c r="E15" i="1"/>
  <c r="F15" i="1"/>
  <c r="A3" i="12"/>
  <c r="A4" i="12"/>
  <c r="A5" i="12"/>
  <c r="A6" i="12"/>
  <c r="A7" i="12"/>
  <c r="A9" i="12"/>
  <c r="P10" i="12"/>
  <c r="B13" i="12"/>
  <c r="C13" i="12" s="1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C21" i="1"/>
  <c r="D21" i="1"/>
  <c r="F21" i="1"/>
  <c r="E17" i="1"/>
  <c r="G14" i="1"/>
  <c r="G17" i="1"/>
  <c r="Q9" i="13"/>
  <c r="E21" i="1"/>
  <c r="E61" i="3"/>
  <c r="E45" i="3"/>
  <c r="D17" i="1"/>
  <c r="E60" i="3"/>
  <c r="E48" i="3"/>
  <c r="E44" i="3"/>
  <c r="E13" i="1"/>
  <c r="C11" i="10"/>
  <c r="E63" i="3"/>
  <c r="E47" i="3"/>
  <c r="P10" i="3"/>
  <c r="G21" i="1"/>
  <c r="P9" i="12"/>
  <c r="Q9" i="6" l="1"/>
  <c r="G22" i="1"/>
  <c r="E48" i="7"/>
  <c r="E47" i="7"/>
  <c r="H1" i="4"/>
  <c r="A16" i="1"/>
  <c r="D20" i="1"/>
  <c r="G20" i="1"/>
  <c r="D16" i="1"/>
  <c r="D23" i="1" s="1"/>
  <c r="E19" i="1"/>
  <c r="G18" i="1"/>
  <c r="F23" i="1"/>
  <c r="E52" i="3"/>
  <c r="E51" i="3"/>
  <c r="Q9" i="7"/>
  <c r="E23" i="1"/>
  <c r="C23" i="1"/>
  <c r="D9" i="1" s="1"/>
  <c r="Q10" i="2" l="1"/>
  <c r="G13" i="1"/>
  <c r="G16" i="1"/>
  <c r="Q9" i="5"/>
  <c r="H1" i="5"/>
  <c r="A17" i="1"/>
  <c r="Q9" i="8"/>
  <c r="G19" i="1"/>
  <c r="Q9" i="4"/>
  <c r="G15" i="1"/>
  <c r="G23" i="1" s="1"/>
  <c r="A18" i="1" l="1"/>
  <c r="G1" i="6"/>
  <c r="G24" i="1"/>
  <c r="G25" i="1"/>
  <c r="G28" i="1" l="1"/>
  <c r="G29" i="1" s="1"/>
  <c r="H1" i="7"/>
  <c r="A19" i="1"/>
  <c r="G30" i="1" l="1"/>
  <c r="D8" i="1" s="1"/>
  <c r="D13" i="14"/>
  <c r="D14" i="14" s="1"/>
  <c r="D15" i="14" s="1"/>
  <c r="D16" i="14" s="1"/>
  <c r="H1" i="8"/>
  <c r="A20" i="1"/>
  <c r="G1" i="11" l="1"/>
  <c r="A21" i="1"/>
  <c r="A22" i="1" l="1"/>
  <c r="H1" i="13"/>
  <c r="G1" i="12"/>
</calcChain>
</file>

<file path=xl/sharedStrings.xml><?xml version="1.0" encoding="utf-8"?>
<sst xmlns="http://schemas.openxmlformats.org/spreadsheetml/2006/main" count="1659" uniqueCount="580">
  <si>
    <t>Kopsavilkuma aprēķini pa darbu vai konstruktīvo elementu veidiem N.1.</t>
  </si>
  <si>
    <t xml:space="preserve">Celtniecības remontdarbi  </t>
  </si>
  <si>
    <t>Būves nosaukums: Daudzdzīvokļu dzīvojamās mājas fasādes vienkāršotā atjaunošana</t>
  </si>
  <si>
    <t>Objekta nosaukums:  Dzīvojamās ēkas fasažu  vienkāršotā atjaunošana Mirdzas Ķempes ielā 7, Liepājā</t>
  </si>
  <si>
    <t>Objekta adrese:  M.Ķempes 7, Liepājā</t>
  </si>
  <si>
    <t>Pasūtījuma Nr.WS-38-17</t>
  </si>
  <si>
    <t>Pasūtītājs: SIA "Liepājas namu apsaimniekotājs"</t>
  </si>
  <si>
    <t>Par kopējo summu, euro:</t>
  </si>
  <si>
    <t>Kopājā darbietilpība, c/h:</t>
  </si>
  <si>
    <t>Tāme sastādīta  2018.gada __._______</t>
  </si>
  <si>
    <t>Lokālās tāmes Nr.</t>
  </si>
  <si>
    <t>Darba veids vai konstruktīvā elementa nosaukums</t>
  </si>
  <si>
    <t>Darba ietilpība, (c/h)</t>
  </si>
  <si>
    <t>Tai skaitā</t>
  </si>
  <si>
    <t>Tāmes izmaksas (euro)</t>
  </si>
  <si>
    <t>Darba alga, (euro)</t>
  </si>
  <si>
    <t>Materiāli, (euro)</t>
  </si>
  <si>
    <t>Mehānismi, (euro)</t>
  </si>
  <si>
    <t>Kopā būvdarbi:</t>
  </si>
  <si>
    <t>Virsizdevumi:</t>
  </si>
  <si>
    <t>Peļņa:</t>
  </si>
  <si>
    <t>kopā</t>
  </si>
  <si>
    <t>Finanšu rezerve</t>
  </si>
  <si>
    <t>bez PVN</t>
  </si>
  <si>
    <t>PVN:</t>
  </si>
  <si>
    <t>Pavisam kopā:</t>
  </si>
  <si>
    <t xml:space="preserve">Sastādīja: </t>
  </si>
  <si>
    <t>būvprakses sertifikāts Nr.</t>
  </si>
  <si>
    <t xml:space="preserve">Pārbaudīja: </t>
  </si>
  <si>
    <t xml:space="preserve">sertifikāta Nr. </t>
  </si>
  <si>
    <t>Lokālā tāme Nr.:</t>
  </si>
  <si>
    <t>Ārsienu siltināšanas darbi</t>
  </si>
  <si>
    <t>Tāme sastādīta 2018.gada tirgus cenās, pamatojoties uz:</t>
  </si>
  <si>
    <r>
      <t xml:space="preserve">AR </t>
    </r>
    <r>
      <rPr>
        <sz val="8"/>
        <rFont val="Arial"/>
        <family val="2"/>
        <charset val="186"/>
      </rPr>
      <t>un</t>
    </r>
    <r>
      <rPr>
        <b/>
        <sz val="8"/>
        <rFont val="Arial"/>
        <family val="2"/>
        <charset val="186"/>
      </rPr>
      <t xml:space="preserve"> BK</t>
    </r>
  </si>
  <si>
    <t>daļas rasējumiem</t>
  </si>
  <si>
    <t>Tāmes izmaksas euro:</t>
  </si>
  <si>
    <t>Nr.p.k.</t>
  </si>
  <si>
    <t>Kods</t>
  </si>
  <si>
    <t>Darba nosaukums</t>
  </si>
  <si>
    <t>Mērvienība</t>
  </si>
  <si>
    <t>Daudzums</t>
  </si>
  <si>
    <t>Vienības izmaksas</t>
  </si>
  <si>
    <t>Kopā uz visu apjomu</t>
  </si>
  <si>
    <t>Laika norma,
(c/h)</t>
  </si>
  <si>
    <r>
      <t>Darba samaksas likme (</t>
    </r>
    <r>
      <rPr>
        <i/>
        <sz val="8"/>
        <rFont val="Arial"/>
        <family val="2"/>
        <charset val="186"/>
      </rPr>
      <t>euro</t>
    </r>
    <r>
      <rPr>
        <sz val="8"/>
        <rFont val="Arial"/>
        <family val="2"/>
        <charset val="186"/>
      </rPr>
      <t>/h)</t>
    </r>
  </si>
  <si>
    <r>
      <t>Darba alga
(</t>
    </r>
    <r>
      <rPr>
        <i/>
        <sz val="8"/>
        <rFont val="Arial"/>
        <family val="2"/>
        <charset val="186"/>
      </rPr>
      <t>euro)</t>
    </r>
  </si>
  <si>
    <r>
      <t>Materiāli
(</t>
    </r>
    <r>
      <rPr>
        <i/>
        <sz val="8"/>
        <rFont val="Arial"/>
        <family val="2"/>
        <charset val="186"/>
      </rPr>
      <t>euro)</t>
    </r>
  </si>
  <si>
    <r>
      <t>Mehānismi
(</t>
    </r>
    <r>
      <rPr>
        <i/>
        <sz val="8"/>
        <rFont val="Arial"/>
        <family val="2"/>
        <charset val="186"/>
      </rPr>
      <t>euro)</t>
    </r>
  </si>
  <si>
    <r>
      <t>Kopā
(</t>
    </r>
    <r>
      <rPr>
        <i/>
        <sz val="8"/>
        <rFont val="Arial"/>
        <family val="2"/>
        <charset val="186"/>
      </rPr>
      <t>euro)</t>
    </r>
  </si>
  <si>
    <t>Darbietilpība
(c/h)</t>
  </si>
  <si>
    <r>
      <t>Summa
(</t>
    </r>
    <r>
      <rPr>
        <i/>
        <sz val="8"/>
        <rFont val="Arial"/>
        <family val="2"/>
        <charset val="186"/>
      </rPr>
      <t>euro)</t>
    </r>
  </si>
  <si>
    <t>līg.c.</t>
  </si>
  <si>
    <t>Metāla nožogojuma montāža, h=2,0 m</t>
  </si>
  <si>
    <t>m</t>
  </si>
  <si>
    <t>Žogs 3,5×2m</t>
  </si>
  <si>
    <t>gb</t>
  </si>
  <si>
    <t>Pēda</t>
  </si>
  <si>
    <t xml:space="preserve">Sastatņu montēšana </t>
  </si>
  <si>
    <t>m²</t>
  </si>
  <si>
    <t>Sastatnes</t>
  </si>
  <si>
    <t>Moduļu tualetes uzstādīšana</t>
  </si>
  <si>
    <t>Tualetes izvešana</t>
  </si>
  <si>
    <t>reizes</t>
  </si>
  <si>
    <t>Slēgta būvgružu tekne</t>
  </si>
  <si>
    <t>Kravas lifts</t>
  </si>
  <si>
    <t>Instrumentu noliktāva</t>
  </si>
  <si>
    <t>Moduļu mājas uzstādīšana. Paredzēts 24 cilvēkiem.</t>
  </si>
  <si>
    <t>Cokola profila līstes montēšana EJOT PRAKTIKA vai ekvivalents</t>
  </si>
  <si>
    <t>Virsmas apstrāde ar biocīdu, (vietās kur nepieciešams)</t>
  </si>
  <si>
    <t>Bīocīdu preparāts CERESIT CT99 vai ekvivalents</t>
  </si>
  <si>
    <t>l</t>
  </si>
  <si>
    <t>Skārda   noņemšana no lodžijas jumtiņu malām, b=0,4m</t>
  </si>
  <si>
    <t xml:space="preserve">Ārsienu  siltināšana ar akmensvati līmējot un piestiprinot to pie ārsienas ar mehāniskajiem stiprinājumiem </t>
  </si>
  <si>
    <t>Grunts Caparol Capasol LF Koncentrat vai ekvivalents</t>
  </si>
  <si>
    <t>kg</t>
  </si>
  <si>
    <t>Līmjava Caparol CT 185 vai ekvivalents</t>
  </si>
  <si>
    <r>
      <t>S1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 xml:space="preserve"> Apmetuma sistēma virs siltinājuma -AS-1 vai AS-2 (b=7mm), siltinājums -akmensvate (</t>
    </r>
    <r>
      <rPr>
        <b/>
        <sz val="8"/>
        <rFont val="Arial"/>
        <family val="2"/>
        <charset val="186"/>
      </rPr>
      <t>PAROC Linio 10</t>
    </r>
    <r>
      <rPr>
        <sz val="8"/>
        <rFont val="Arial"/>
        <family val="2"/>
        <charset val="186"/>
      </rPr>
      <t xml:space="preserve"> vai ekvivalents, λ=0,036 W/m²K, b=170mm), līmjava, grunts. Esošā siena- vieglbetona panelis , b=250mm</t>
    </r>
  </si>
  <si>
    <r>
      <t>S2</t>
    </r>
    <r>
      <rPr>
        <sz val="8"/>
        <rFont val="Arial"/>
        <family val="2"/>
        <charset val="186"/>
      </rPr>
      <t xml:space="preserve">  Apmetuma sistēma virs siltinājuma -AS-1 vai AS-2 (b=7mm), siltinājums -akmensvate (</t>
    </r>
    <r>
      <rPr>
        <b/>
        <sz val="8"/>
        <rFont val="Arial"/>
        <family val="2"/>
        <charset val="186"/>
      </rPr>
      <t>PAROC Linio 10</t>
    </r>
    <r>
      <rPr>
        <sz val="8"/>
        <rFont val="Arial"/>
        <family val="2"/>
        <charset val="186"/>
      </rPr>
      <t xml:space="preserve">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, λ=0,036 W/m²K, b=170mm), līmjava, grunts. Esošā siena- vieglbetona panelis, b=410*mm</t>
    </r>
  </si>
  <si>
    <r>
      <t>S4</t>
    </r>
    <r>
      <rPr>
        <sz val="8"/>
        <rFont val="Arial"/>
        <family val="2"/>
        <charset val="186"/>
      </rPr>
      <t xml:space="preserve">  Apmetuma sistēma virs siltinājuma -  AS-2  (b=7mm), siltinājums -akmensvate </t>
    </r>
    <r>
      <rPr>
        <b/>
        <sz val="8"/>
        <rFont val="Arial"/>
        <family val="2"/>
        <charset val="186"/>
      </rPr>
      <t>(PAROC Linio 15</t>
    </r>
    <r>
      <rPr>
        <sz val="8"/>
        <rFont val="Arial"/>
        <family val="2"/>
        <charset val="186"/>
      </rPr>
      <t xml:space="preserve">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λ=0,037 W/m²K, b=50mm), līmjava, grunts. Esošā siena- ķieģeļu mūris , b=160*mm</t>
    </r>
  </si>
  <si>
    <r>
      <t>S7</t>
    </r>
    <r>
      <rPr>
        <sz val="8"/>
        <rFont val="Arial"/>
        <family val="2"/>
        <charset val="186"/>
      </rPr>
      <t xml:space="preserve">  Apmetuma sistēma virs siltinājuma - AS-2 (b=7mm), siltinājums -putupolistirola plātnes (</t>
    </r>
    <r>
      <rPr>
        <b/>
        <sz val="8"/>
        <rFont val="Arial"/>
        <family val="2"/>
        <charset val="186"/>
      </rPr>
      <t xml:space="preserve">Tenapors Extra EPS 150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λ=0,034 W/m²K, b=50mm), līmjava, grunts. Esošā siena-vieglbetona panelis , b=250mm</t>
    </r>
  </si>
  <si>
    <r>
      <t xml:space="preserve">S9 /S9* </t>
    </r>
    <r>
      <rPr>
        <sz val="8"/>
        <rFont val="Arial"/>
        <family val="2"/>
        <charset val="186"/>
      </rPr>
      <t>Apmetuma sistēma virs siltinājuma - AS-1 vai AS-2, b=7mm ( S9* - bez dekor.apmet.)), siltinājums -</t>
    </r>
    <r>
      <rPr>
        <b/>
        <sz val="8"/>
        <rFont val="Arial"/>
        <family val="2"/>
        <charset val="186"/>
      </rPr>
      <t xml:space="preserve">SPU materiāls Kooltherm K5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, λ=0,021 W/m²K, b=50mm), līmjava, grunts. Esošā siena-vieglbetona panelis , b=250mm</t>
    </r>
  </si>
  <si>
    <r>
      <t>P5</t>
    </r>
    <r>
      <rPr>
        <u/>
        <sz val="8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 xml:space="preserve"> Apmetuma sistēma virs siltinājuma - AS-2 (b=7mm), siltinājums -akmensvate(</t>
    </r>
    <r>
      <rPr>
        <b/>
        <sz val="8"/>
        <rFont val="Arial"/>
        <family val="2"/>
        <charset val="186"/>
      </rPr>
      <t xml:space="preserve"> PAROC Linio 10</t>
    </r>
    <r>
      <rPr>
        <sz val="8"/>
        <rFont val="Arial"/>
        <family val="2"/>
        <charset val="186"/>
      </rPr>
      <t xml:space="preserve">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λ=0,036 W/m²K, b=170mm), līmjava, grunts. Esošā virsma -  Dz-bet.pārsegums, b=220mm</t>
    </r>
  </si>
  <si>
    <t>Dībeli virsmas klasifikācija ETA A,B,C,D,E, galvas Ø60, nagla tērauda Ø8/10, Punkta siltumatdeves koeficients 0,001 W/K, min iestrādes dziļums &gt;35mm, vai ekvivalents 215mm</t>
  </si>
  <si>
    <t>gab</t>
  </si>
  <si>
    <t>Dībeli virsmas klasifikācija ETA A,B,C,D,E, galvas Ø60, nagla tērauda Ø8/10, Punkta siltumatdeves koeficients 0,001 W/K, min iestrādes dziļums &gt;35mm, vai ekvivalents 135mm</t>
  </si>
  <si>
    <t>1. meh. klases apmetuma izveidošana: 2 kārtas armējošās javas un armējošā stikla šķiedras sieta uzklāšana, zemapmetuma grunts uzklāšana , dekoratīvā gatavais apmetums</t>
  </si>
  <si>
    <t>Stiklšķiedras zemapmetuma siets 160gr/m2</t>
  </si>
  <si>
    <t>Stūra profils</t>
  </si>
  <si>
    <t xml:space="preserve">m </t>
  </si>
  <si>
    <t>Silkosāns homogēnais apmetums Putzgrund CT610 dekoratīva apmetuma vai ekvivalents, 2mm graudu lielums</t>
  </si>
  <si>
    <t>Paligmateriāli</t>
  </si>
  <si>
    <t>komp</t>
  </si>
  <si>
    <t>2. meh. klases apmetuma izveidošana: 1 kārta armējošās javas un armējošā stikla šķiedras sieta uzklāšana, zemapmetuma grunts uzklāšana , dekoratīvā gatavais apmetums</t>
  </si>
  <si>
    <t>m2</t>
  </si>
  <si>
    <t>Logu un durvju aiļu apdare ar akmensvates plātnēm ( vai ekvivalents Paroc Linio 15) platums~0.15m, b=0,03m</t>
  </si>
  <si>
    <t>Dziļumgrunts CT17 vai ekvivalents</t>
  </si>
  <si>
    <t xml:space="preserve"> Siltumizolācija sienām</t>
  </si>
  <si>
    <t>Līmjava Caparol CT 186 vai ekvivalents</t>
  </si>
  <si>
    <t>Dībeli EJOT H3 95mm vai ekvivalents</t>
  </si>
  <si>
    <t>Lodžiju logu aiļu apdare ar akmensvates plātnēm ( vai ekvivalentsParoc Linio 15) platums~0.15m, b=0,03m</t>
  </si>
  <si>
    <t>Līmjava CERESIT CT180 vai ekvivalents</t>
  </si>
  <si>
    <t>Dībeli virsmas klasifikācija ETA A,B,C,D,E, galvas Ø60, nagla tērauda Ø8/10, Punkta siltumatdeves koeficients 0,001 W/K, min iestrādes dziļums &gt;35mm, vai ekvivalents 95mm</t>
  </si>
  <si>
    <t>Līmjava CERESIT CT80 vai ekvivalents</t>
  </si>
  <si>
    <r>
      <t>Loga armēšana ar stikla šķiedras loksnēm  axb=500x300mm stūros; marķējums</t>
    </r>
    <r>
      <rPr>
        <b/>
        <sz val="8"/>
        <rFont val="Arial"/>
        <family val="2"/>
        <charset val="186"/>
      </rPr>
      <t>(1)</t>
    </r>
    <r>
      <rPr>
        <sz val="8"/>
        <rFont val="Arial"/>
        <family val="2"/>
        <charset val="186"/>
      </rPr>
      <t xml:space="preserve"> sk.AR-11 lapā</t>
    </r>
  </si>
  <si>
    <t>Līmjava CERESIT CT80 4mm vai ekvivalents</t>
  </si>
  <si>
    <t>Armējošais stiklšķiedras siets - 160g/m², 2kārtas</t>
  </si>
  <si>
    <r>
      <t xml:space="preserve">Loga armēšana ar stikla šķiedras loksnēm stūros iekšpusē          axb=  250*x300; marķējums </t>
    </r>
    <r>
      <rPr>
        <b/>
        <sz val="8"/>
        <rFont val="Arial"/>
        <family val="2"/>
        <charset val="186"/>
      </rPr>
      <t>(2)</t>
    </r>
    <r>
      <rPr>
        <sz val="8"/>
        <rFont val="Arial"/>
        <family val="2"/>
        <charset val="186"/>
      </rPr>
      <t xml:space="preserve"> sk.AR-11 lapā</t>
    </r>
  </si>
  <si>
    <r>
      <t>Loga armēšana ar stikla šķiedras loksnēm pa ailu perimetru, b=150mm</t>
    </r>
    <r>
      <rPr>
        <b/>
        <sz val="8"/>
        <rFont val="Arial"/>
        <family val="2"/>
        <charset val="186"/>
      </rPr>
      <t xml:space="preserve"> </t>
    </r>
    <r>
      <rPr>
        <sz val="8"/>
        <rFont val="Arial"/>
        <family val="2"/>
        <charset val="186"/>
      </rPr>
      <t xml:space="preserve">;marķējums </t>
    </r>
    <r>
      <rPr>
        <b/>
        <sz val="8"/>
        <rFont val="Arial"/>
        <family val="2"/>
        <charset val="186"/>
      </rPr>
      <t>(3)</t>
    </r>
    <r>
      <rPr>
        <sz val="8"/>
        <rFont val="Arial"/>
        <family val="2"/>
        <charset val="186"/>
      </rPr>
      <t xml:space="preserve"> sk.AR-11 lapā </t>
    </r>
  </si>
  <si>
    <t>Skārda palodžu montāža , b=300mm( t.sk lodžijām,k.t.,bēniņu, pagraba logiem)</t>
  </si>
  <si>
    <t>Esošo lodžiju margu demontāža</t>
  </si>
  <si>
    <t xml:space="preserve"> Sendvičpaneļu konstrukcijas montēšana pie lodžijas pārseguma  :</t>
  </si>
  <si>
    <t>Cauruļveida metāla profila sija 100(h)x60x4</t>
  </si>
  <si>
    <t xml:space="preserve">Cauruļveida metāla stats 60x60x4, h=0,9*m </t>
  </si>
  <si>
    <t>Enkurplātne 10x200(h)x100 ( sijas stiprināšanai) 2gb/lodž</t>
  </si>
  <si>
    <t>OSB plātnes josla( mitrumiztūrīga) b=30*(h)x110</t>
  </si>
  <si>
    <t xml:space="preserve">leņķprofils ʟ 110x70x6,5  stipr.pie lodž.plātnes </t>
  </si>
  <si>
    <t>ʟ veida stiprinājums pie sienām</t>
  </si>
  <si>
    <t xml:space="preserve">  ķīļenkuri M10x80</t>
  </si>
  <si>
    <t xml:space="preserve">  ķīļenkuri M12x80</t>
  </si>
  <si>
    <t>Sienas paneļa montāža  b=120mm Siltumizolācijas ķim sastāvs PUR poliuretāns lambda 0,023 Bs2 do. Metāla biezums iekšējā/ārējā mm 0,4/0,5. Tērauda marka S280 GD.  Cinks tēraudam gr/m² 225-275. Izolācijas paneļa Izstrādājuma svars kg/m² ~12. Ārējais pārklājums: PES/RAL atbilstoši krāsu pasei 25 mikr. Iekšpuses pārklājums:  PES RAL 9002.  Siltumpretestības vērtība W(m²×K): 0,23.  Siltumvadītspējas koeficients w/m×k 0,023. Ārējā ugunsizturība:  Bs2-do. Uguns noturība EI15. Skaņas izolācija db 26,  h=1000mm l=6300*mm, 60gab</t>
  </si>
  <si>
    <t>Sienas paneļa montāža  b=120mm Siltumizolācijas ķim sastāvs PUR poliuretāns lambda 0,023 Bs2 do. Metāla biezums iekšējā/ārējā mm 0,4/0,5. Tērauda marka S280 GD.  Cinks tēraudam gr/m² 225-275. Izolācijas paneļa Izstrādājuma svars kg/m² ~12. Ārējais pārklājums: PES/RAL atbilstoši krāsu pasei 25 mikr. Iekšpuses pārklājums:  PES RAL 9002.  Siltumpretestības vērtība W(m²×K): 0,23.  Siltumvadītspējas koeficients w/m×k 0,023. Ārējā ugunsizturība:  Bs2-do. Uguns noturība EI15. Skaņas izolācija db 26, h=1000mm l=3150*mm, 34gab</t>
  </si>
  <si>
    <t>Termoprofils</t>
  </si>
  <si>
    <t>metāla enkurs 4x40 skārda apliekšanai</t>
  </si>
  <si>
    <t>skārds b=0,37m</t>
  </si>
  <si>
    <t>Metāla karoga kāta turētāja montāža</t>
  </si>
  <si>
    <t>Būvgružu savākšana un aizvešana</t>
  </si>
  <si>
    <t>m³</t>
  </si>
  <si>
    <t>Gružu konteiners</t>
  </si>
  <si>
    <t>Tiešās izmaksas kopā, t. sk. darba devēja sociālais nodoklis (%)</t>
  </si>
  <si>
    <t>Logu nomaiņa</t>
  </si>
  <si>
    <t>Objekta nosaukums: Daudzdzīvokļu dzīvojamās mājas M.Ķempes ielā 7, Liepājā, 
fasādes vienkāršotā atjaunošana</t>
  </si>
  <si>
    <t>Objekta adrese: M.Ķempes ielā 7, Liepājā</t>
  </si>
  <si>
    <t>Pasūtījuma Nr.WS-12-16</t>
  </si>
  <si>
    <t>Tāmes izmaksas</t>
  </si>
  <si>
    <t>euro</t>
  </si>
  <si>
    <t>Tāme sastādīta  2016.gada 20.septembrī</t>
  </si>
  <si>
    <t xml:space="preserve">Esošo koka logu, tsk. ārdurvju demontāža </t>
  </si>
  <si>
    <t>Esošo koka lodžiju demontāža</t>
  </si>
  <si>
    <t>Esošo skārda āra palodžu demontāža, b=0,25.</t>
  </si>
  <si>
    <t xml:space="preserve">PVC loga  bloks ar  stikla paketi krāsa - balta Stikla paketes 
1. Stikla paketes 2k4+4LowE-Arg.siltuma caurlaidības koef.: Ug 1,0 w/m²×K . Rāmja siltuma caurlaidības koef.: Uf 1,1 W / m² K. Uw 1.0 W/m² K .
2. PVC profilu ekspluatēšanas klimatiskā zona -zona S.
3. PVC profila montāžas dziļums ( profila biezums ) ≤ 80 mm
</t>
  </si>
  <si>
    <r>
      <t xml:space="preserve">PVC logu montāža </t>
    </r>
    <r>
      <rPr>
        <b/>
        <sz val="8"/>
        <rFont val="Arial"/>
        <family val="2"/>
        <charset val="186"/>
      </rPr>
      <t xml:space="preserve"> L1 </t>
    </r>
    <r>
      <rPr>
        <sz val="8"/>
        <rFont val="Arial"/>
        <family val="2"/>
        <charset val="186"/>
      </rPr>
      <t xml:space="preserve"> (b×h=1,2×1,42m) ; gab-21</t>
    </r>
  </si>
  <si>
    <r>
      <t xml:space="preserve">PVC logu montāža </t>
    </r>
    <r>
      <rPr>
        <b/>
        <sz val="8"/>
        <rFont val="Arial"/>
        <family val="2"/>
        <charset val="186"/>
      </rPr>
      <t xml:space="preserve"> L2</t>
    </r>
    <r>
      <rPr>
        <sz val="8"/>
        <rFont val="Arial"/>
        <family val="2"/>
        <charset val="186"/>
      </rPr>
      <t xml:space="preserve">  (b×h=2,4×1,42m) ; gab-5</t>
    </r>
  </si>
  <si>
    <r>
      <t xml:space="preserve">PVC logu montāža </t>
    </r>
    <r>
      <rPr>
        <b/>
        <sz val="8"/>
        <rFont val="Arial"/>
        <family val="2"/>
        <charset val="186"/>
      </rPr>
      <t xml:space="preserve"> L3</t>
    </r>
    <r>
      <rPr>
        <sz val="8"/>
        <rFont val="Arial"/>
        <family val="2"/>
        <charset val="186"/>
      </rPr>
      <t xml:space="preserve">  (b×h=1,5×1,48m) ; gab-19</t>
    </r>
  </si>
  <si>
    <t>t.sk. durvis  0,7×2,10m</t>
  </si>
  <si>
    <r>
      <t xml:space="preserve">PVC logu montāža </t>
    </r>
    <r>
      <rPr>
        <b/>
        <sz val="8"/>
        <rFont val="Arial"/>
        <family val="2"/>
        <charset val="186"/>
      </rPr>
      <t xml:space="preserve"> L3a</t>
    </r>
    <r>
      <rPr>
        <sz val="8"/>
        <rFont val="Arial"/>
        <family val="2"/>
        <charset val="186"/>
      </rPr>
      <t xml:space="preserve"> (b×h=1,5×1,48m) ; gab-9</t>
    </r>
  </si>
  <si>
    <r>
      <t xml:space="preserve">PVC logu montāža </t>
    </r>
    <r>
      <rPr>
        <b/>
        <sz val="8"/>
        <rFont val="Arial"/>
        <family val="2"/>
        <charset val="186"/>
      </rPr>
      <t xml:space="preserve"> L4</t>
    </r>
    <r>
      <rPr>
        <sz val="8"/>
        <rFont val="Arial"/>
        <family val="2"/>
        <charset val="186"/>
      </rPr>
      <t xml:space="preserve">  (b×h=1,8×1,48m) ; gab-10</t>
    </r>
  </si>
  <si>
    <r>
      <t xml:space="preserve">PVC logu montāža </t>
    </r>
    <r>
      <rPr>
        <b/>
        <sz val="8"/>
        <rFont val="Arial"/>
        <family val="2"/>
        <charset val="186"/>
      </rPr>
      <t xml:space="preserve"> L4a </t>
    </r>
    <r>
      <rPr>
        <sz val="8"/>
        <rFont val="Arial"/>
        <family val="2"/>
        <charset val="186"/>
      </rPr>
      <t xml:space="preserve">  (b×h=1,8×1,48m) ; gab-4</t>
    </r>
  </si>
  <si>
    <r>
      <t xml:space="preserve">PVC logu montāža  </t>
    </r>
    <r>
      <rPr>
        <b/>
        <sz val="8"/>
        <rFont val="Arial"/>
        <family val="2"/>
        <charset val="186"/>
      </rPr>
      <t>L5</t>
    </r>
    <r>
      <rPr>
        <sz val="8"/>
        <rFont val="Arial"/>
        <family val="2"/>
        <charset val="186"/>
      </rPr>
      <t xml:space="preserve">  (b×h=1,1×0,60m) ; gab-4</t>
    </r>
  </si>
  <si>
    <r>
      <t xml:space="preserve">PVC logu montāža pagrabā  </t>
    </r>
    <r>
      <rPr>
        <b/>
        <sz val="8"/>
        <rFont val="Arial"/>
        <family val="2"/>
        <charset val="186"/>
      </rPr>
      <t>L6</t>
    </r>
    <r>
      <rPr>
        <sz val="8"/>
        <rFont val="Arial"/>
        <family val="2"/>
        <charset val="186"/>
      </rPr>
      <t xml:space="preserve">  (b×h=1,3×1,3m) ; gab-8</t>
    </r>
  </si>
  <si>
    <t>Logu montāžas palīgmateriāli uz  apjomu</t>
  </si>
  <si>
    <t>montāžas skavas</t>
  </si>
  <si>
    <t>dibeļi</t>
  </si>
  <si>
    <t>montāžas puta</t>
  </si>
  <si>
    <t>skrūves</t>
  </si>
  <si>
    <t>hermētiķis SILIKON vai ekvivalents</t>
  </si>
  <si>
    <t>palodzes profils</t>
  </si>
  <si>
    <r>
      <t>Restes</t>
    </r>
    <r>
      <rPr>
        <b/>
        <sz val="8"/>
        <rFont val="Arial"/>
        <family val="2"/>
        <charset val="186"/>
      </rPr>
      <t xml:space="preserve"> R1</t>
    </r>
    <r>
      <rPr>
        <sz val="8"/>
        <rFont val="Arial"/>
        <family val="2"/>
        <charset val="186"/>
      </rPr>
      <t xml:space="preserve"> montāža beniņos 2 gab.</t>
    </r>
  </si>
  <si>
    <r>
      <t>PVC stiklota konstrukcija</t>
    </r>
    <r>
      <rPr>
        <b/>
        <sz val="8"/>
        <rFont val="Arial"/>
        <family val="2"/>
        <charset val="186"/>
      </rPr>
      <t xml:space="preserve"> LS1 </t>
    </r>
    <r>
      <rPr>
        <sz val="8"/>
        <rFont val="Arial"/>
        <family val="2"/>
        <charset val="186"/>
      </rPr>
      <t>bxh=6300*x1600mm , 37 gab</t>
    </r>
  </si>
  <si>
    <r>
      <t>PVC stiklota konstrukcija</t>
    </r>
    <r>
      <rPr>
        <b/>
        <sz val="8"/>
        <rFont val="Arial"/>
        <family val="2"/>
        <charset val="186"/>
      </rPr>
      <t xml:space="preserve"> LS2 </t>
    </r>
    <r>
      <rPr>
        <sz val="8"/>
        <rFont val="Arial"/>
        <family val="2"/>
        <charset val="186"/>
      </rPr>
      <t>bxh=3150*x1600mm , 27 gab</t>
    </r>
  </si>
  <si>
    <r>
      <t xml:space="preserve">PVC durvju montāža </t>
    </r>
    <r>
      <rPr>
        <b/>
        <sz val="8"/>
        <rFont val="Arial"/>
        <family val="2"/>
        <charset val="186"/>
      </rPr>
      <t>D1</t>
    </r>
    <r>
      <rPr>
        <sz val="8"/>
        <rFont val="Arial"/>
        <family val="2"/>
        <charset val="186"/>
      </rPr>
      <t xml:space="preserve"> (b×h=0,7×2,1) ; gab-16</t>
    </r>
  </si>
  <si>
    <t>Durvju montāžas palīgmateriāli uz  apjomu</t>
  </si>
  <si>
    <r>
      <t xml:space="preserve">PVC durvju bloka </t>
    </r>
    <r>
      <rPr>
        <b/>
        <sz val="8"/>
        <rFont val="Arial"/>
        <family val="2"/>
        <charset val="186"/>
      </rPr>
      <t>D3</t>
    </r>
    <r>
      <rPr>
        <sz val="8"/>
        <rFont val="Arial"/>
        <family val="2"/>
        <charset val="186"/>
      </rPr>
      <t xml:space="preserve"> montāža, 4 gab</t>
    </r>
  </si>
  <si>
    <r>
      <t xml:space="preserve">Cinkotas tērauda metāla ārdurvis </t>
    </r>
    <r>
      <rPr>
        <b/>
        <sz val="8"/>
        <rFont val="Arial"/>
        <family val="2"/>
        <charset val="186"/>
      </rPr>
      <t>D5</t>
    </r>
    <r>
      <rPr>
        <sz val="8"/>
        <rFont val="Arial"/>
        <family val="2"/>
        <charset val="186"/>
      </rPr>
      <t>, 4 gab</t>
    </r>
  </si>
  <si>
    <t>hermētiķis SILIKON</t>
  </si>
  <si>
    <t>Jaunu iekštelpu MDF palodžu montēšana, b=300mm.</t>
  </si>
  <si>
    <t>PVC palodžu montāža lodžijās , b=120*mm</t>
  </si>
  <si>
    <t>Apmetuma atjaunošana pēc logu nomaiņas telpu iekšpusē, remonts ap logu ailu, b=0,4m</t>
  </si>
  <si>
    <t>šinas</t>
  </si>
  <si>
    <t>reģipsis</t>
  </si>
  <si>
    <t>perfix</t>
  </si>
  <si>
    <t xml:space="preserve">Špaktels </t>
  </si>
  <si>
    <t>krāsa</t>
  </si>
  <si>
    <t>Līmlente</t>
  </si>
  <si>
    <t>Pagraba siltināšana</t>
  </si>
  <si>
    <t>Gružu izvākšanam, grīdas attīrīšana</t>
  </si>
  <si>
    <t>Esošo koku k-ciju augšdaļas nozāģēšana par 0,15m (precizēt uz vietas)</t>
  </si>
  <si>
    <t xml:space="preserve">m³ </t>
  </si>
  <si>
    <t>Nozāģēto sieniņu enkurošana pie griestiem (precizēt uz vietas) dzīv. Skaits 56</t>
  </si>
  <si>
    <t>Dzelzsbetona pārsegumu notīrīšana, izlīdzināšana, sagatavošana siltināšanai</t>
  </si>
  <si>
    <t>Grunts Cerasit CT 17 vai ekvivalents</t>
  </si>
  <si>
    <r>
      <t xml:space="preserve">P1 </t>
    </r>
    <r>
      <rPr>
        <sz val="8"/>
        <rFont val="Arial"/>
        <family val="2"/>
        <charset val="186"/>
      </rPr>
      <t xml:space="preserve">Siltumizolācijas akmensvates lameļu līmēšana pie pārseguma apakšas (vai ekvivalents </t>
    </r>
    <r>
      <rPr>
        <b/>
        <sz val="8"/>
        <rFont val="Arial"/>
        <family val="2"/>
        <charset val="186"/>
      </rPr>
      <t xml:space="preserve">Paroc CGL20 CY,λ=0,037W/mK </t>
    </r>
    <r>
      <rPr>
        <sz val="8"/>
        <rFont val="Arial"/>
        <family val="2"/>
        <charset val="186"/>
      </rPr>
      <t xml:space="preserve">), b=150mm; ( mezgls </t>
    </r>
    <r>
      <rPr>
        <b/>
        <sz val="8"/>
        <rFont val="Arial"/>
        <family val="2"/>
        <charset val="186"/>
      </rPr>
      <t>P1</t>
    </r>
    <r>
      <rPr>
        <sz val="8"/>
        <rFont val="Arial"/>
        <family val="2"/>
        <charset val="186"/>
      </rPr>
      <t xml:space="preserve"> )</t>
    </r>
  </si>
  <si>
    <t xml:space="preserve"> Siltumizolācija</t>
  </si>
  <si>
    <r>
      <t>S10</t>
    </r>
    <r>
      <rPr>
        <sz val="8"/>
        <rFont val="Arial"/>
        <family val="2"/>
        <charset val="186"/>
      </rPr>
      <t xml:space="preserve">  Sienu siltinašana ar putupolistirola plātnēm </t>
    </r>
    <r>
      <rPr>
        <b/>
        <sz val="8"/>
        <rFont val="Arial"/>
        <family val="2"/>
        <charset val="186"/>
      </rPr>
      <t>Tenapors Neo EPS 100 λ=0,031W/mK</t>
    </r>
    <r>
      <rPr>
        <sz val="8"/>
        <rFont val="Arial"/>
        <family val="2"/>
        <charset val="186"/>
      </rPr>
      <t xml:space="preserve">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, b=150mm no pagraba puses ( mezgls </t>
    </r>
    <r>
      <rPr>
        <b/>
        <sz val="8"/>
        <rFont val="Arial"/>
        <family val="2"/>
        <charset val="186"/>
      </rPr>
      <t>S10</t>
    </r>
    <r>
      <rPr>
        <sz val="8"/>
        <rFont val="Arial"/>
        <family val="2"/>
        <charset val="186"/>
      </rPr>
      <t>)</t>
    </r>
  </si>
  <si>
    <t xml:space="preserve"> Siltumizolācija , b=150mm vai ekvivalents</t>
  </si>
  <si>
    <t>Līmjava CERESIT ZS vai ekvivalents</t>
  </si>
  <si>
    <t>Dībeli EJOT H3 195mm vai ekvivalents</t>
  </si>
  <si>
    <t>m3</t>
  </si>
  <si>
    <t xml:space="preserve">Gružu konteiners </t>
  </si>
  <si>
    <t>Cokola siltināšanas darbi</t>
  </si>
  <si>
    <r>
      <t>Darba samaksas likme (</t>
    </r>
    <r>
      <rPr>
        <i/>
        <sz val="8"/>
        <color indexed="8"/>
        <rFont val="Arial"/>
        <family val="2"/>
        <charset val="186"/>
      </rPr>
      <t>euro</t>
    </r>
    <r>
      <rPr>
        <sz val="8"/>
        <color indexed="8"/>
        <rFont val="Arial"/>
        <family val="2"/>
        <charset val="186"/>
      </rPr>
      <t>/h)</t>
    </r>
  </si>
  <si>
    <r>
      <t>Darba alga
(</t>
    </r>
    <r>
      <rPr>
        <i/>
        <sz val="8"/>
        <color indexed="8"/>
        <rFont val="Arial"/>
        <family val="2"/>
        <charset val="186"/>
      </rPr>
      <t>euro)</t>
    </r>
  </si>
  <si>
    <r>
      <t>Materiāli
(</t>
    </r>
    <r>
      <rPr>
        <i/>
        <sz val="8"/>
        <color indexed="8"/>
        <rFont val="Arial"/>
        <family val="2"/>
        <charset val="186"/>
      </rPr>
      <t>euro)</t>
    </r>
  </si>
  <si>
    <r>
      <t>Mehānismi
(</t>
    </r>
    <r>
      <rPr>
        <i/>
        <sz val="8"/>
        <color indexed="8"/>
        <rFont val="Arial"/>
        <family val="2"/>
        <charset val="186"/>
      </rPr>
      <t>euro)</t>
    </r>
  </si>
  <si>
    <r>
      <t>Kopā
(</t>
    </r>
    <r>
      <rPr>
        <i/>
        <sz val="8"/>
        <color indexed="8"/>
        <rFont val="Arial"/>
        <family val="2"/>
        <charset val="186"/>
      </rPr>
      <t>euro)</t>
    </r>
  </si>
  <si>
    <r>
      <t>Summa
(</t>
    </r>
    <r>
      <rPr>
        <i/>
        <sz val="8"/>
        <color indexed="8"/>
        <rFont val="Arial"/>
        <family val="2"/>
        <charset val="186"/>
      </rPr>
      <t>euro)</t>
    </r>
  </si>
  <si>
    <t>Betona apmales un gaismas akas demontāža</t>
  </si>
  <si>
    <r>
      <t>m</t>
    </r>
    <r>
      <rPr>
        <sz val="8"/>
        <color indexed="8"/>
        <rFont val="Arial"/>
        <family val="2"/>
        <charset val="186"/>
      </rPr>
      <t>³</t>
    </r>
  </si>
  <si>
    <t xml:space="preserve">Grunts rakšanas darbi 1,2m dziļumā,1000 mm platumā </t>
  </si>
  <si>
    <t>Cokola sienas sagatavošana siltināšanai - virsmu notīrīšana un gruntēšana,</t>
  </si>
  <si>
    <t>Grunts hidroizolācijai Denbit-R (11kg patēriņš aptuveni 0,5kg/m2) vai ekvivalents</t>
  </si>
  <si>
    <t>Jaunas šķidrās hidroizolācijas uzklāšana  visā siltinājuma augstumā</t>
  </si>
  <si>
    <t>hidroizolācija Denbit-D (19kg patēriņš aptuveni 1,0kg/m2) vai ekvivalents</t>
  </si>
  <si>
    <r>
      <t>S3</t>
    </r>
    <r>
      <rPr>
        <sz val="8"/>
        <rFont val="Arial"/>
        <family val="2"/>
        <charset val="186"/>
      </rPr>
      <t xml:space="preserve"> Sienu siltinašana ar putupolistirola plātnēm </t>
    </r>
    <r>
      <rPr>
        <b/>
        <sz val="8"/>
        <rFont val="Arial"/>
        <family val="2"/>
        <charset val="186"/>
      </rPr>
      <t>Tenapors  Neo EPS 100, λ=0,031W/mK</t>
    </r>
    <r>
      <rPr>
        <sz val="8"/>
        <rFont val="Arial"/>
        <family val="2"/>
        <charset val="186"/>
      </rPr>
      <t xml:space="preserve">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b=150mm , esoša siena- betona 300*( 140/350)mm</t>
    </r>
  </si>
  <si>
    <t xml:space="preserve"> Siltumizolācija  Tenapors  Neo EPS 100, b=150mm vai ekvivalents</t>
  </si>
  <si>
    <t>Līmjava vai spec putas</t>
  </si>
  <si>
    <t>Dībeli virsmas klasifikācija ETA A,B,C,D,E, galvas Ø60, nagla tērauda Ø8/10, Punkta siltumatdeves koeficients 0,001 W/K, min iestrādes dziļums &gt;35mm, vai ekvivalents 195mm</t>
  </si>
  <si>
    <r>
      <t>S5</t>
    </r>
    <r>
      <rPr>
        <sz val="8"/>
        <rFont val="Arial"/>
        <family val="2"/>
        <charset val="186"/>
      </rPr>
      <t xml:space="preserve"> Sienu siltinašana ar putupolistirola plātnēm </t>
    </r>
    <r>
      <rPr>
        <b/>
        <sz val="8"/>
        <rFont val="Arial"/>
        <family val="2"/>
        <charset val="186"/>
      </rPr>
      <t>Tenapors Extra EPS 150</t>
    </r>
    <r>
      <rPr>
        <sz val="8"/>
        <rFont val="Arial"/>
        <family val="2"/>
        <charset val="186"/>
      </rPr>
      <t xml:space="preserve"> , </t>
    </r>
    <r>
      <rPr>
        <b/>
        <sz val="8"/>
        <rFont val="Arial"/>
        <family val="2"/>
        <charset val="186"/>
      </rPr>
      <t>λ=0,034W/mK</t>
    </r>
    <r>
      <rPr>
        <sz val="8"/>
        <rFont val="Arial"/>
        <family val="2"/>
        <charset val="186"/>
      </rPr>
      <t xml:space="preserve">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b=50mm , esoša siena- dz-betona starpsiena , b=160mm</t>
    </r>
  </si>
  <si>
    <t xml:space="preserve"> Siltumizolācija Tenapors Extra  EPS 150 , b=150mm vai ekvivalents</t>
  </si>
  <si>
    <r>
      <t>P6</t>
    </r>
    <r>
      <rPr>
        <sz val="8"/>
        <rFont val="Arial"/>
        <family val="2"/>
        <charset val="186"/>
      </rPr>
      <t xml:space="preserve"> Lodžijas pārseguma  siltinašana ar putupolistirola plātnēm </t>
    </r>
    <r>
      <rPr>
        <b/>
        <sz val="8"/>
        <rFont val="Arial"/>
        <family val="2"/>
        <charset val="186"/>
      </rPr>
      <t xml:space="preserve">Tenapors  Neo EPS 100, λ=0,031W/mK </t>
    </r>
    <r>
      <rPr>
        <sz val="8"/>
        <rFont val="Arial"/>
        <family val="2"/>
        <charset val="186"/>
      </rPr>
      <t xml:space="preserve">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b=150mm (no apakšas -esoša virsma-dz-betona pārsegums , b=220mm)+ dīvkāršu aizpildījums dobā vietā</t>
    </r>
  </si>
  <si>
    <t>Atrakto vietu aizbēršana ar esošo grunti</t>
  </si>
  <si>
    <r>
      <t xml:space="preserve">1. meh. klases apmetuma izveidošana: 2 kārtas armējošās javas un armējošā stikla šķiedras sieta uzklāšana (Ceresit CT 190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), zemapmetuma grunts uzklāšana ( Ceresit CT 16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), dekoratīvā gatavā silikona apmetuma ar tonējumu uznešana ( Ceresit CT174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).</t>
    </r>
  </si>
  <si>
    <t>Armējošais stiklšķiedras siets - 160g/m², 1kārtas</t>
  </si>
  <si>
    <r>
      <t xml:space="preserve">2. meh. klases apmetuma izveidošana: 1 kārta armējošās javas un armējošā stikla šķiedras sieta uzklāšana ( Ceresit CT 190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), zemapmetuma grunts uzklāšana ( Ceresit CT 16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), dekoratīvā gatavā silikona apmetuma ar tonējumu uznešana ( Ceresit CT174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).</t>
    </r>
  </si>
  <si>
    <t>Jaunu bruģa lietusūdens novadīšanas apmaļu ierīkošana:</t>
  </si>
  <si>
    <t>Betona  bruģakmens, b=60mm</t>
  </si>
  <si>
    <t>Grants izsija , b=50mm</t>
  </si>
  <si>
    <r>
      <t>šķembas fr.0÷</t>
    </r>
    <r>
      <rPr>
        <sz val="8.8000000000000007"/>
        <rFont val="Arial"/>
        <family val="2"/>
        <charset val="186"/>
      </rPr>
      <t>40mm , b=50mm</t>
    </r>
  </si>
  <si>
    <r>
      <t>šķembas fr.40÷70</t>
    </r>
    <r>
      <rPr>
        <sz val="8.8000000000000007"/>
        <rFont val="Arial"/>
        <family val="2"/>
        <charset val="186"/>
      </rPr>
      <t>mm , b=100mm</t>
    </r>
  </si>
  <si>
    <t xml:space="preserve">ģeotekstila plēve </t>
  </si>
  <si>
    <t>bortakmens 80x200x1000(L)</t>
  </si>
  <si>
    <t>Šķembu aizpildījums zem lodžijām ( austrumu fasādē):</t>
  </si>
  <si>
    <t>šķembas fr.20-60mm. b=200mm</t>
  </si>
  <si>
    <t xml:space="preserve">ģeotekstila plēve ar uzloci </t>
  </si>
  <si>
    <t>Betona B 7,5 pamatne bortakmens ierīkošanai</t>
  </si>
  <si>
    <t>Gaismas lūku izbūve:</t>
  </si>
  <si>
    <t>Rūpnieciski izg. gaismas šahtas komplektā ar cinkota tērauda resti, analoga Scan-Plas,t izm. 1000x500x800(h) montāža</t>
  </si>
  <si>
    <t>Drenējoša - šķembu pildījuma izbūve 0,5m³ uz vienu vietu</t>
  </si>
  <si>
    <t>šķembas</t>
  </si>
  <si>
    <t>Vertikālas hidroizolācijas mastikas pa šahtas ārejo virsmu uzklašana</t>
  </si>
  <si>
    <t>Hidroizolācija</t>
  </si>
  <si>
    <t>Lodžiju jumtiņu un pamatjumta atjaunošana</t>
  </si>
  <si>
    <t>Siltināmo lodžiju jumtiņu atjaunošana</t>
  </si>
  <si>
    <t>Virsmas attīrīšana no nogulšņu nosēdumiem un sūnu apaugumiem</t>
  </si>
  <si>
    <t xml:space="preserve">Spāru 50x150(h) S = 900, l=1500*mm likšana </t>
  </si>
  <si>
    <t xml:space="preserve">  kokmateriāli</t>
  </si>
  <si>
    <t xml:space="preserve">  metāla stiprinājumi</t>
  </si>
  <si>
    <t xml:space="preserve">Mūrlata 100x100 abos spāru galos </t>
  </si>
  <si>
    <r>
      <t xml:space="preserve">Putupoliuretāna ielikšana starp spārēm ,λ=0,023W/mK, 
b=200mm( mezgls </t>
    </r>
    <r>
      <rPr>
        <b/>
        <sz val="8"/>
        <rFont val="Arial"/>
        <family val="2"/>
        <charset val="186"/>
      </rPr>
      <t>P3</t>
    </r>
    <r>
      <rPr>
        <sz val="8"/>
        <rFont val="Arial"/>
        <family val="2"/>
        <charset val="186"/>
      </rPr>
      <t>)</t>
    </r>
  </si>
  <si>
    <t>Mitruma iztūrīga OSB plātne - 22</t>
  </si>
  <si>
    <t>Lentveida mitruma iztūrīga OSB loksne 15x150(h) spāru galu apšuvumam</t>
  </si>
  <si>
    <t xml:space="preserve">  ruberoīds 2 kārtās jumta segumam </t>
  </si>
  <si>
    <r>
      <t xml:space="preserve">Apakš. segums  BIPOL EPP </t>
    </r>
    <r>
      <rPr>
        <sz val="8"/>
        <color indexed="8"/>
        <rFont val="Arial"/>
        <family val="2"/>
        <charset val="186"/>
      </rPr>
      <t xml:space="preserve">vai ekvivalents </t>
    </r>
    <r>
      <rPr>
        <sz val="8"/>
        <rFont val="Arial"/>
        <family val="2"/>
        <charset val="186"/>
      </rPr>
      <t>(3,5 kg/m²</t>
    </r>
    <r>
      <rPr>
        <sz val="8.8000000000000007"/>
        <rFont val="Arial"/>
        <family val="2"/>
        <charset val="186"/>
      </rPr>
      <t xml:space="preserve">) </t>
    </r>
  </si>
  <si>
    <r>
      <t xml:space="preserve">Augš.segums BIPOL EKP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( 4,5kg/m²)</t>
    </r>
  </si>
  <si>
    <t>Gāze</t>
  </si>
  <si>
    <t>bal.</t>
  </si>
  <si>
    <t>ārsienas un jumtiņa mezgla izbūve</t>
  </si>
  <si>
    <r>
      <t xml:space="preserve">stūra elements analoga PAROC ROB 50 </t>
    </r>
    <r>
      <rPr>
        <sz val="8"/>
        <color indexed="8"/>
        <rFont val="Arial"/>
        <family val="2"/>
        <charset val="186"/>
      </rPr>
      <t xml:space="preserve">vai ekvivalents </t>
    </r>
    <r>
      <rPr>
        <sz val="8"/>
        <rFont val="Arial"/>
        <family val="2"/>
        <charset val="186"/>
      </rPr>
      <t>gar ārsienu</t>
    </r>
  </si>
  <si>
    <t>Vertikālas hidroizolācijas uznešana uz ārsienu , h=300mm no jumtiņa virsmas</t>
  </si>
  <si>
    <r>
      <t xml:space="preserve">hidroizolācija Denbit-D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(19kg patēriņš aptuveni 1,0kg/m2) vai ekvivalents</t>
    </r>
  </si>
  <si>
    <r>
      <t xml:space="preserve">Siltinājuma putupolistirola plāksnes tenapors Extra EPS 150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λ=0,034W/mK, b=30mm, h=300mm no jumtiņa virsmas</t>
    </r>
  </si>
  <si>
    <t>Zemapmetuma PVC  profils</t>
  </si>
  <si>
    <t>papildus seguma kārta  ̴ 800mm</t>
  </si>
  <si>
    <r>
      <t xml:space="preserve">Augš.segums BIPOL EKP </t>
    </r>
    <r>
      <rPr>
        <sz val="8"/>
        <color indexed="8"/>
        <rFont val="Arial"/>
        <family val="2"/>
        <charset val="186"/>
      </rPr>
      <t xml:space="preserve">vai ekvivalents </t>
    </r>
    <r>
      <rPr>
        <sz val="8"/>
        <rFont val="Arial"/>
        <family val="2"/>
        <charset val="186"/>
      </rPr>
      <t>( 4,5kg/m²)</t>
    </r>
  </si>
  <si>
    <t>Skārda karnīzes stiprināšana pie ārsienas, b=0,15m</t>
  </si>
  <si>
    <t>kpl</t>
  </si>
  <si>
    <t xml:space="preserve">Skārds </t>
  </si>
  <si>
    <t>Lodžijas jumtiņa parseguma malas nosegšana ar skārdu, b=0,45m*</t>
  </si>
  <si>
    <t>Saduršuvju attīrīšana no vecās javas  , mastikas garensienu  fasādē</t>
  </si>
  <si>
    <t xml:space="preserve">Saduršuvju gar garensienām  fasādē  un no jumta puses hermetizēšana pēc siltināšanas  </t>
  </si>
  <si>
    <t xml:space="preserve">Galasienu parapeta apšuvums pie galasienu siltināšanas </t>
  </si>
  <si>
    <t>Saduršuvju attīrīšana no vecās javas , mastikas fasādē un jumta pusē</t>
  </si>
  <si>
    <t>Cementa javas b=20÷40  izlīdzinošā kārta uz parapeta plātnes, b=680*, un gar paneļu pieslēgumu</t>
  </si>
  <si>
    <t xml:space="preserve">  jaukta java</t>
  </si>
  <si>
    <t>Jumta skārda parapeta apšuvums  pēc ārsienu siltināšanas, kop.b=0,83m</t>
  </si>
  <si>
    <t xml:space="preserve">skārds </t>
  </si>
  <si>
    <t>Enkuri -4x40x580* jumta parapeta skārda apšuvumam, s=300; 78gab</t>
  </si>
  <si>
    <t>Dībeļi Ø8x100 enkuru stiprināšanai pie parapeta plātnes, 2 gab uz det.</t>
  </si>
  <si>
    <t xml:space="preserve">Saduršuvju gar parapetu fasādē un galasienām no jumta puses hermetizēšana </t>
  </si>
  <si>
    <t xml:space="preserve">Dzelzsbetona tekņu augšējās  virsmas remonts </t>
  </si>
  <si>
    <t>Esošā ruberoīda noņemšana</t>
  </si>
  <si>
    <t>Nokrišņu ūdens noteces piltuvju-noteku demontāža</t>
  </si>
  <si>
    <t>Tekņu augšējās virsmas mehāniska attīrīšana ar smilšpapīru</t>
  </si>
  <si>
    <t>Saduršuvju iztīrīšana starp tekņu elementiem , teknēm un ārsienu, teknēm un jumta paneļiem</t>
  </si>
  <si>
    <r>
      <t xml:space="preserve">Iztīrīto šuvju hermetizēšana ar hermētiķi, MARIFLEX PU 30 </t>
    </r>
    <r>
      <rPr>
        <sz val="8"/>
        <color indexed="8"/>
        <rFont val="Arial"/>
        <family val="2"/>
        <charset val="186"/>
      </rPr>
      <t>vai ekvivalents</t>
    </r>
  </si>
  <si>
    <r>
      <t xml:space="preserve">Ģeotekstils+MARISEAL 250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b~300, uzklāšana uz hermetizētām šuvēm</t>
    </r>
  </si>
  <si>
    <t>Tekņu dibena virsmas slīpināšana ar cementa javu 0÷20* mm</t>
  </si>
  <si>
    <r>
      <t xml:space="preserve">Gruntējuma-saķeres uzlabotāja, anal.MARISEAL PRIMER 710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uzklāšana uz tīras, mitrinātas virsmas</t>
    </r>
  </si>
  <si>
    <r>
      <t xml:space="preserve">Hidroizolācijas ieklāšana, anal.MARISEAL 250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ar augstsp.uzsmidzin.iekārtu</t>
    </r>
  </si>
  <si>
    <t>Speciālā apstrāde savācējpiltuves pieslēgumu vietām Ø0,5m platā joslā:</t>
  </si>
  <si>
    <r>
      <t xml:space="preserve">  * ar MARISEAL DETAIL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izolējošu materiālu savācējpiltuves  pieslēguma vietu pārklāšana</t>
    </r>
  </si>
  <si>
    <r>
      <t xml:space="preserve">  * ģeotekstila MARISEAL FABRIC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 ieklāšana</t>
    </r>
  </si>
  <si>
    <r>
      <t xml:space="preserve">Hidroizolācijas ieklāšana, MARISEAL 250 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ar augstsp.uzsmidzin.iekārtu</t>
    </r>
  </si>
  <si>
    <r>
      <t xml:space="preserve">Aizsargkārtas  ieklāšana , anal.MARISEAL 400 </t>
    </r>
    <r>
      <rPr>
        <sz val="8"/>
        <color indexed="8"/>
        <rFont val="Arial"/>
        <family val="2"/>
        <charset val="186"/>
      </rPr>
      <t xml:space="preserve">vai ekvivalents </t>
    </r>
    <r>
      <rPr>
        <sz val="8"/>
        <rFont val="Arial"/>
        <family val="2"/>
        <charset val="186"/>
      </rPr>
      <t>ar augstsp.uzsmidzin.iekārtu</t>
    </r>
  </si>
  <si>
    <t>Nokrišņu ūdens noteces piltuvju-noteku montāža ar šuvju noblīvēšanu teknēs (norādes skat. Lapā BK-4)</t>
  </si>
  <si>
    <t>Jumta paneļu un tekņu apakšējās virsmas atjaunošana (no bēniņu puses).</t>
  </si>
  <si>
    <t xml:space="preserve">Paneļu un tekņu virsmas attīrīšana no nepiesaistītām daļiņām, uzslāņojumiem </t>
  </si>
  <si>
    <t>Atsegtā stiegrojuma notīrīšana līdz klasei Sa (min. St 2)</t>
  </si>
  <si>
    <r>
      <t xml:space="preserve">Stiegrojuma pārklājums ar suspensiju Sika Mono Top 910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vienā kārtā</t>
    </r>
  </si>
  <si>
    <t>Šuvju iztīrīšana starp paneļiem  no nenoturīgām daļiņām</t>
  </si>
  <si>
    <r>
      <t xml:space="preserve">Šuvju malu  starp paneļiem gruntēšana ar Sika Primer 3 </t>
    </r>
    <r>
      <rPr>
        <sz val="8"/>
        <color indexed="8"/>
        <rFont val="Arial"/>
        <family val="2"/>
        <charset val="186"/>
      </rPr>
      <t>vai ekvivalents</t>
    </r>
  </si>
  <si>
    <r>
      <t xml:space="preserve">Atduras Sika Bottninglist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diam.25  ielikšana šuvēs</t>
    </r>
  </si>
  <si>
    <r>
      <t xml:space="preserve">Šuvju starp paneļiem aizdare ar hermētiķi, Sikaflex Construktion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D (elstīgā) </t>
    </r>
  </si>
  <si>
    <t>Plaisu iztīrīšana paneļu apakšējā virsmā</t>
  </si>
  <si>
    <r>
      <t xml:space="preserve">Paneļu un tekņu remontējamās betona virsmas samitrināšana un apstrāde ar Sika Mono Top 910 </t>
    </r>
    <r>
      <rPr>
        <sz val="8"/>
        <color indexed="8"/>
        <rFont val="Arial"/>
        <family val="2"/>
        <charset val="186"/>
      </rPr>
      <t>vai ekvivalents</t>
    </r>
  </si>
  <si>
    <r>
      <t xml:space="preserve">Apakšējās virsmas noklāšana ar remontjavu Sika Mono Top 412 N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(var ar izsmidzināšanu)</t>
    </r>
  </si>
  <si>
    <t>Paneļu un tekņu virsmas apstrāde ar pretpelējuma krāsojumu (3 kārtas)</t>
  </si>
  <si>
    <t>Jumta vēdināšanas izvadu, Ø500 mm,  jumtiņu atjaunošana (16*gb.)</t>
  </si>
  <si>
    <t>Esošo skārda jumtiņu demontāža</t>
  </si>
  <si>
    <t>Jumtiņa enkurdetaļas -4x40x540, 4 gb. uz izvadu, kopā 72 gb.</t>
  </si>
  <si>
    <t>Stīpveida joslas-4x40, ap izvadu, 2 gb., l=800* ar skavām nospriegošanai, kopā 36 gb.</t>
  </si>
  <si>
    <t xml:space="preserve">Pašenkurojošas skrūves, Ø10, 2 gb. uz enkurdetaļu </t>
  </si>
  <si>
    <t>Metāla enkurdetaļu pretkorzijas krāsošana</t>
  </si>
  <si>
    <t>Cinkota skārda jumtiņi, stiprināti pie enkurdetaļām</t>
  </si>
  <si>
    <t>Šuvju hermetizēšana gar izvadiem  pēc Mariseal tehnoloģijas</t>
  </si>
  <si>
    <t>Dzelzsbetona jumta paneļu ārējās virsmas un šuvju atjaunošana (20 paneļi 3,2x5,3 m)</t>
  </si>
  <si>
    <t>Paneļu augšējās, sānu un izvirzītas virsmas mehāniska attīrīšana ar smilšpapīru vai smilšu strūklu</t>
  </si>
  <si>
    <r>
      <t xml:space="preserve">Ģeotekstils+MARISEAL 250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b~300, uzklāšana uz hermetizētām šuvēm (izņemot paneļu saduras)</t>
    </r>
  </si>
  <si>
    <r>
      <t xml:space="preserve">Gruntējuma-saķeres uzlabotāja, MARISEAL PRIMER 710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uzklāšana uz tīras, mitrinātas virsmas</t>
    </r>
  </si>
  <si>
    <r>
      <t xml:space="preserve">Hidroizolācijas ieklāšana, MARISEAL 250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 ar augstsp.uzsmidzin.iekārtu</t>
    </r>
  </si>
  <si>
    <r>
      <t xml:space="preserve">Ģeotekstila MARISEAL FABRIC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 ieklāšana</t>
    </r>
  </si>
  <si>
    <r>
      <t xml:space="preserve">MARISEAL DETAIL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dublejoša kārta piesl.vietām</t>
    </r>
  </si>
  <si>
    <t>16*</t>
  </si>
  <si>
    <r>
      <t xml:space="preserve">Aizsargkārtas  ieklāšana , MARISEAL 400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 xml:space="preserve"> ar augstsp.uzsmidzin.iekārtu</t>
    </r>
  </si>
  <si>
    <t>Dz-bet nosegcepuru remonts  ,  gab</t>
  </si>
  <si>
    <t>Jumtiņu virsmas mehāniskā attīrīšana ar smilšpapīru</t>
  </si>
  <si>
    <r>
      <t xml:space="preserve">Hidroizolācijas, MARISEAL 250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uzklāšana 2 kārtas ar augstspied.uzsmidzināšanas iekārtu</t>
    </r>
  </si>
  <si>
    <r>
      <t xml:space="preserve">Aizsargslāņa, MARISEAL 400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ieklāšana 1 kārta ar augstspied. uzsmidzināšanas iekārtu</t>
    </r>
  </si>
  <si>
    <t xml:space="preserve"> Jumta lūka</t>
  </si>
  <si>
    <t>kompl.</t>
  </si>
  <si>
    <t>Ieejas mezglu rekonstrukcijas darbi</t>
  </si>
  <si>
    <t>kompl</t>
  </si>
  <si>
    <t xml:space="preserve"> Ģeotekstila plēves ieklāšana</t>
  </si>
  <si>
    <t>Betona bruģis</t>
  </si>
  <si>
    <t>Izsijas -50mm</t>
  </si>
  <si>
    <t xml:space="preserve"> Bortakmens 80x200x1000  malas likšana 1gb/t.m</t>
  </si>
  <si>
    <t>Betona pamatne bortakmens ierīkošanai</t>
  </si>
  <si>
    <t>Ieejas mezgls "II"</t>
  </si>
  <si>
    <t>Ieejas jumtiņu atjaunošana:</t>
  </si>
  <si>
    <t xml:space="preserve">     Jumtiņa skārda loksnes pieslēguma pie ārsienas demontāža, b=0,3m</t>
  </si>
  <si>
    <t>Putupolisterola plātne ( mitrumizturīga) ,   Tenapors Extra EPS 150 vai ekvivalents, b=100, λ=0,034W/mK,150mm augsta josla gar silt.kāpņu telpas ārsienu</t>
  </si>
  <si>
    <t xml:space="preserve">      Esošās jumtiņa skārda apmales demontāža, b=0,3m</t>
  </si>
  <si>
    <t xml:space="preserve">      Esošās jumtiņa plātnes virsmas notīrīšana</t>
  </si>
  <si>
    <t xml:space="preserve">     Cementa javas izlīdzinošās kārtas uzklāšana, b=20÷30 mm</t>
  </si>
  <si>
    <t>java</t>
  </si>
  <si>
    <t>Jauna seguma ieklāšana</t>
  </si>
  <si>
    <r>
      <t>Apakš. segums  BIPOL EPP vai ekvivalents (3,5 kg/m²</t>
    </r>
    <r>
      <rPr>
        <sz val="8.8000000000000007"/>
        <rFont val="Arial"/>
        <family val="2"/>
        <charset val="186"/>
      </rPr>
      <t xml:space="preserve">) </t>
    </r>
  </si>
  <si>
    <t>Augš.segums BIPOL EKP vai ekvivalents ( 4,5kg/m²)</t>
  </si>
  <si>
    <t>Skārda loksnes montāža plātnes malas nosegšanai, b=0,2m</t>
  </si>
  <si>
    <t>skārds</t>
  </si>
  <si>
    <t>Skrūves</t>
  </si>
  <si>
    <t>Jumtiņa skārda pieslēguma vietas pie ārsienas izveidošana, b=150mm un hermetizēšana</t>
  </si>
  <si>
    <t xml:space="preserve">       Skārda karnīzes elementa montēšana </t>
  </si>
  <si>
    <t>Jumtiņa apakšējas virsmas remonts:</t>
  </si>
  <si>
    <t>Plātnes apakšējās un sānu betona virsmas izdrupumu mehāniska attīrīšana</t>
  </si>
  <si>
    <t>Stiegru apstrāde ar suspensiju SikaTop- Armatec110EpoCem vai ekvivalents, SikaTop-610  vai ekvivalents</t>
  </si>
  <si>
    <t>CERESIT CD30 vai ekvivalents (25kg) patēriņš aptuveni 1,7 kg/m2 vai ekvivalents</t>
  </si>
  <si>
    <t>Plātnes apakšas un sānu apstrāde ar suspensiju SikaTop- Armatec110EpoCem vai ekvivalents, SikaTop-610 vai ekvivalents</t>
  </si>
  <si>
    <t>CERESIT CD25 vai ekvivalents (25kg) patēriņš aptuveni 2,0 kg/m2/mm</t>
  </si>
  <si>
    <t>Betona aizsargkārtas atjaunošana ar remontjavu SikaMonotop-612  vai ekvivalents 15 mm biezumā</t>
  </si>
  <si>
    <t>Plātnes apakšējās virsmas špaktelēšana un krāsošana</t>
  </si>
  <si>
    <t>Grunts Ceresit CT 16 vai ekvivalents</t>
  </si>
  <si>
    <t xml:space="preserve">Krāsa </t>
  </si>
  <si>
    <t>Darbi konteineru telpā</t>
  </si>
  <si>
    <t>Aeroc vai ekvivalents bloku mūris, b=250, h=1,65* m, l=1,7 m, konteineru telpas durvju zonā (lapa BK-7)</t>
  </si>
  <si>
    <t>Java M100</t>
  </si>
  <si>
    <t xml:space="preserve">Bloki </t>
  </si>
  <si>
    <t>Enkuri 10gb vienai sienai</t>
  </si>
  <si>
    <t>Bēniņu siltināšanas darbi</t>
  </si>
  <si>
    <t>Koka laipas ( sk.BK-2 lapā)</t>
  </si>
  <si>
    <t>Koka brusas ar prettrupes un pretuguns apstrādi 75x125(h)</t>
  </si>
  <si>
    <t>Dēļi ar prettrupes un pretuguna apstrādi 130x25(h)</t>
  </si>
  <si>
    <t>Gāzbetona bloks Eco Term Plus 300 vai ekvivalents</t>
  </si>
  <si>
    <t>Ruberoīda loksne 0,2x0,3</t>
  </si>
  <si>
    <t>Durvis D6 ugunsdroša, 4 gab</t>
  </si>
  <si>
    <t xml:space="preserve">Tvaika izolācijas plēves ieklāšana uz esošā seguma </t>
  </si>
  <si>
    <t>Plēve 200 mk</t>
  </si>
  <si>
    <r>
      <t xml:space="preserve">Siltumizolācijas ieklāšana (beramā akmensvate </t>
    </r>
    <r>
      <rPr>
        <b/>
        <sz val="8"/>
        <rFont val="Arial"/>
        <family val="2"/>
        <charset val="186"/>
      </rPr>
      <t>Paroc BLT3 vai ekvivalents, λ=0,041W/mK</t>
    </r>
    <r>
      <rPr>
        <sz val="8"/>
        <rFont val="Arial"/>
        <family val="2"/>
        <charset val="186"/>
      </rPr>
      <t xml:space="preserve">) , b=400mm ( mezgls </t>
    </r>
    <r>
      <rPr>
        <b/>
        <sz val="8"/>
        <rFont val="Arial"/>
        <family val="2"/>
        <charset val="186"/>
      </rPr>
      <t>P2</t>
    </r>
    <r>
      <rPr>
        <sz val="8"/>
        <rFont val="Arial"/>
        <family val="2"/>
        <charset val="186"/>
      </rPr>
      <t>)</t>
    </r>
  </si>
  <si>
    <t>Siltumizolācija</t>
  </si>
  <si>
    <r>
      <t xml:space="preserve">Kāpņu telpas nosiltināšana bēniņu līmenī ar akmensvati </t>
    </r>
    <r>
      <rPr>
        <b/>
        <sz val="8"/>
        <rFont val="Arial"/>
        <family val="2"/>
        <charset val="186"/>
      </rPr>
      <t>PAROC Linio 10 vai ekvivalents</t>
    </r>
    <r>
      <rPr>
        <sz val="8"/>
        <rFont val="Arial"/>
        <family val="2"/>
        <charset val="186"/>
      </rPr>
      <t xml:space="preserve">,λ=0,036W/mK, b=120mm , esoša siena vieglbetona panelis b=250mm( mezgls </t>
    </r>
    <r>
      <rPr>
        <b/>
        <sz val="8"/>
        <rFont val="Arial"/>
        <family val="2"/>
        <charset val="186"/>
      </rPr>
      <t>S8</t>
    </r>
    <r>
      <rPr>
        <sz val="8"/>
        <rFont val="Arial"/>
        <family val="2"/>
        <charset val="186"/>
      </rPr>
      <t>)</t>
    </r>
  </si>
  <si>
    <t xml:space="preserve"> Siltumizolācija ekv. Paroc Linio10 vai ekvivalents</t>
  </si>
  <si>
    <t>Dziļumgrunts ekviv. CT17 vai ekvivalents</t>
  </si>
  <si>
    <t>Līmjava ekv. Ceresit CT 190 vai ekvivalents</t>
  </si>
  <si>
    <t>Dībeli ekviv. Ejot H4</t>
  </si>
  <si>
    <t>Siltinājums virs kāpņu telpas bēniņu līmenī ar akmensvati PAROC ( mezgls P4)</t>
  </si>
  <si>
    <t>akmensvate PAROC eXtra vai ekvivalents ,λ=0,036W/mK,  b=150mm</t>
  </si>
  <si>
    <t>akmensvate PAROC eXtra vai ekvivalents ,λ=0,036W/mK,  b=100mm</t>
  </si>
  <si>
    <t xml:space="preserve">akmensvate PAROC WAS 35 vai ekvivalents,λ=0,033W/mK,  b=30mm </t>
  </si>
  <si>
    <t>Bēniņu ārsienas siltināšana no iekšpuses ar akmensvati Paroc Linio 15 vai ekvivalents, b=75, h=900mm</t>
  </si>
  <si>
    <t>Dībeli ekviv. Ejot H4 vai ekvivalents</t>
  </si>
  <si>
    <t>Jaunu bruģakmens lietusūdens novadīšanas apmaļu ierīkošana:</t>
  </si>
  <si>
    <t xml:space="preserve">Veicamo darbu apjomi lodžiju iestiklošanas detaļu ierīkošanai. Ēka Nr.1 </t>
  </si>
  <si>
    <t>N.p.k.</t>
  </si>
  <si>
    <t>Materiāla un darba nosaukums, izmēri (mm)</t>
  </si>
  <si>
    <t>Mērvien.</t>
  </si>
  <si>
    <t>Skaits uz ēku</t>
  </si>
  <si>
    <t>1 elem. l(m)</t>
  </si>
  <si>
    <t>Uz ēku  L(m)</t>
  </si>
  <si>
    <t>Masa (kg)</t>
  </si>
  <si>
    <t xml:space="preserve"> Šķembas (fr.40-70mm) kārtas ieklāšana 100mm </t>
  </si>
  <si>
    <r>
      <t xml:space="preserve">Lodžiju iestiklojuma metāla detaļas, nesošo sienu solis </t>
    </r>
    <r>
      <rPr>
        <b/>
        <sz val="8"/>
        <rFont val="Arial"/>
        <family val="2"/>
        <charset val="186"/>
      </rPr>
      <t>s=6,4 m:</t>
    </r>
  </si>
  <si>
    <t xml:space="preserve"> Šķembas (fr.0-40mm) kārtas ieklāšana 50mm </t>
  </si>
  <si>
    <t xml:space="preserve">   * kārbveida tērauda stati 60x60x4, l=900, ekv. EN 10219, 1 gab uz lodžiju</t>
  </si>
  <si>
    <t xml:space="preserve">   * kārbveida tērauda sijas 60x100(h)x4, l=6,24 m, ekv.EN 10219, 1 gb uz lodž.</t>
  </si>
  <si>
    <t xml:space="preserve"> Grants kārtas ieklāšana 50mm</t>
  </si>
  <si>
    <t xml:space="preserve">   * plakantērauda atbalstdetaļas -10x100x200(h), 2 gab uz siju</t>
  </si>
  <si>
    <t>grants</t>
  </si>
  <si>
    <t xml:space="preserve">   * ķīļenkuri Ø12, l=80, 2 gab uz detaļu</t>
  </si>
  <si>
    <t xml:space="preserve"> Bruģakmens 600mm biez.likšana 26gab/m²</t>
  </si>
  <si>
    <t xml:space="preserve">   * leņķveida detaļa L110x70x6,5; l=6,24 m; 1 gab uz lodžiju</t>
  </si>
  <si>
    <t xml:space="preserve">   * ķīļenkuri M12, l=80; s=500; 10 gab uz lodžiju</t>
  </si>
  <si>
    <t xml:space="preserve">   * metināta enkurdetaļa -4x50x200, enkurota  pie paneļa sānu malas apšuvuma enkurdetaļas nostiprināšanai,  s=500; 10 gab uz lodžiju</t>
  </si>
  <si>
    <t xml:space="preserve">   * ķīļenkuri M10, l=60, 1 gab uz detaļu</t>
  </si>
  <si>
    <t xml:space="preserve">   * liekta metāla detaļa -4x40x370* skārda aplocīšanai, 10 gab uz lodžiju</t>
  </si>
  <si>
    <t>vecs</t>
  </si>
  <si>
    <t xml:space="preserve">   * skārda apšuvums, b=0,45 m, lodžiju malai, tonis pēc AR krāsu pases</t>
  </si>
  <si>
    <t xml:space="preserve">   * metāla detaļu pretkorozijas krāsojums</t>
  </si>
  <si>
    <t>Citi materiāli (malas siltinājums un Sendvič paneļi - AR apjomos):</t>
  </si>
  <si>
    <t xml:space="preserve">   * PVC stūra detaļa, l=6,24 m, zem malas siltinājuma,1 gab uz lodžiju </t>
  </si>
  <si>
    <t xml:space="preserve">   * mitruma izturīga OSB loksne, 30(h)x110 zem "Sendvič" paneļa </t>
  </si>
  <si>
    <t xml:space="preserve">   * ķīļenkuri M10x60, s=500, loksnes nostiprināšanai pie paneļa, 10 gb uz lodž.</t>
  </si>
  <si>
    <t xml:space="preserve">   * hidroizlācijas lenta, b=110,  zem OSB starplikas </t>
  </si>
  <si>
    <t xml:space="preserve">   * PVC palodze, b=150* mm, 1 gab uz lodžiju</t>
  </si>
  <si>
    <t xml:space="preserve">   * lodžijas paneļu apakšējās betona virsmas atjaunošana pēc Sakret tehn. </t>
  </si>
  <si>
    <t>"Sendvič" paneļu enkurošana pie metāla konstrukcijām pēc ražotāja norādes</t>
  </si>
  <si>
    <r>
      <t>Lodžiju iestiklojuma metāla detaļas, nesošo sienu solis</t>
    </r>
    <r>
      <rPr>
        <b/>
        <sz val="8"/>
        <rFont val="Arial"/>
        <family val="2"/>
        <charset val="186"/>
      </rPr>
      <t xml:space="preserve"> s=3,2 m:</t>
    </r>
  </si>
  <si>
    <t xml:space="preserve">   * kārbveida tērauda sijas 60x100(h)x4, l=3,04 m,ekv.EN 10219, 1 gb uz lodž.</t>
  </si>
  <si>
    <t xml:space="preserve">   * leņķveida detaļa L110x70x6,5; l=3,04 m; 1 gab uz lodžiju</t>
  </si>
  <si>
    <t xml:space="preserve">   * ķīļenkuri M12, l=80; s=500; 5 gab uz lodžiju</t>
  </si>
  <si>
    <t xml:space="preserve">   * metināta enkurdetaļa -4x50x200, enkurota  pie lodžijas paneļa sānu malas apšuvuma enkurdetaļas nostiprināšanai,  s=500; 5 gab uz lodžiju</t>
  </si>
  <si>
    <t xml:space="preserve">   * liekta metāla detaļa -4x40x370* skārda aplocīšanai, 5 gab uz lodžiju</t>
  </si>
  <si>
    <t xml:space="preserve">   * PVC stūra detaļa, l=3,04 m, zem malas siltinājuma,1 gab uz lodžiju </t>
  </si>
  <si>
    <t xml:space="preserve">   * ķīļenkuri M10x60, s=500, loksnes nostiprināšanai pie paneļa, 5 gb uz lodž.</t>
  </si>
  <si>
    <t xml:space="preserve">   * hidroizlācijas lenta, b=110,  zem OSB starplikas, 3,04 m uz lodžiju </t>
  </si>
  <si>
    <t xml:space="preserve">   * PVC palodze, b=150* mm, 1 gab uz lodžiju, l=3,04 m</t>
  </si>
  <si>
    <t>Apkures sistēmas renovācija</t>
  </si>
  <si>
    <t>AVK</t>
  </si>
  <si>
    <t>Apkure. Koplietošanas cauruļvadi</t>
  </si>
  <si>
    <t>Polipropilēna caurules DN40 montāža, stiprināšana pie sienas vai griestiem</t>
  </si>
  <si>
    <t>Polipropilēna caurules DN32 montāža, stiprināšana pie sienas vai griestiem</t>
  </si>
  <si>
    <t>Polipropilēna caurules DN 25 montāža, stiprināšana pie sienas</t>
  </si>
  <si>
    <t>Polipropilēna caurules DN 20 montāža, stiprināšana pie sienas</t>
  </si>
  <si>
    <t>Polipropilēna caurules DN 15 montāža, stiprināšana pie sienas</t>
  </si>
  <si>
    <t>Polipropilēna caurules DN 50 montāža, stiprināšana pie sienas vai griestiem</t>
  </si>
  <si>
    <t>Ventilis lodveida; t=110 °C; P=8 bar; Dn50; uzstādīšana</t>
  </si>
  <si>
    <t>Ventilis lodveida; t=110 °C; P=8 bar; Dn32; uzstādīšana</t>
  </si>
  <si>
    <t>Ventilis lodveida; t=110 °C; P=8 bar; Dn15; uzstādīšana</t>
  </si>
  <si>
    <t>Automātiskais balansējošais vārsts ASV - BD,  Dn25; t=110°C; P=8 bar firmas "Danfoss", uzstādīšana, ieregulēšana</t>
  </si>
  <si>
    <t>Automātiskais balansējošais vārsts ASV - PV Dn25; t=110°C; P=8 bar firmas "Danfoss", uzstādīšana, ieregulēšana</t>
  </si>
  <si>
    <t>Polipropilēna cauruļvadu diametru maiņa DN40→DN32, montāža</t>
  </si>
  <si>
    <t>Polipropilēna cauruļvadu diametru maiņa DN32→DN25, montāža</t>
  </si>
  <si>
    <t>Polipropilēna cauruļvadu diametru maiņa DN25→DN20, montāža</t>
  </si>
  <si>
    <t>Polipropilēna cauruļvadu trejgabali DN40, montāža</t>
  </si>
  <si>
    <t>Polipropilēna cauruļvadu trejgabali DN32, montāža</t>
  </si>
  <si>
    <t>Polipropilēna cauruļvadu trejgabali DN25, montāža</t>
  </si>
  <si>
    <t>Polipropilēna cauruļvadu trejgabali DN20, montāža</t>
  </si>
  <si>
    <t>Polipropilēna cauruļvadu DN40 pagrieziens 90°</t>
  </si>
  <si>
    <t>Polipropilēna cauruļvadu DN32 pagrieziens 90°</t>
  </si>
  <si>
    <t>Polipropilēna cauruļvadu DN25 pagrieziens 90°</t>
  </si>
  <si>
    <t>Polipropilēna cauruļvadu DN20 pagrieziens 90°</t>
  </si>
  <si>
    <t>Polipropilēna cauruļvadu DN15 pagrieziens 90°</t>
  </si>
  <si>
    <t>Cauruļvadu slīdošie balsti ar pagarinājumiem un stiprinājumiem Dn40</t>
  </si>
  <si>
    <t>Cauruļvadu slīdošie balsti ar pagarinājumiem un stiprinājumiem Dn32</t>
  </si>
  <si>
    <t>Atgaisotājs automātisks, t=110 °C, P=9 bar, uzstādīšana</t>
  </si>
  <si>
    <t>Cauruļvada DN40 termokompensācijas balsts, izbūve caur sienu/ griestiem, hermetizācija, apmetuma un krāsojuma atjaunošana</t>
  </si>
  <si>
    <t>Cauruļvada DN32 termokompensācijas balsts, izbūve caur sienu/ griestiem, hermetizācija, apmetuma un krāsojuma atjaunošana</t>
  </si>
  <si>
    <t>Cauruļvada DN25 termokompensācijas balsts, izbūve caur sienu/ griestiem, hermetizācija, apmetuma un krāsojuma atjaunošana</t>
  </si>
  <si>
    <t>Metāla konstrukcijas cauruļvadu un iekārtu stiprināšanai</t>
  </si>
  <si>
    <t>Cauruļvadu un pievienojumu fasondetaļas un veidgabali</t>
  </si>
  <si>
    <t>kmpl</t>
  </si>
  <si>
    <t>Palīgmateriāli</t>
  </si>
  <si>
    <t>Esošās apkures sistēmas demontāža</t>
  </si>
  <si>
    <t>Apkures sistēmas ieregulēšana, pārbaude un nodošana ekspluatācijā</t>
  </si>
  <si>
    <t>Trīsistabu dzīvoklim Nr. 1; 5; 8; 11; 14; 44</t>
  </si>
  <si>
    <t>Sildķermeņa pievienojuma krāns firmas Danfoss vai ekvivalents, RLV komplektā ar tukšošanas krānu  t=110°C; P=8 bar; Dn15</t>
  </si>
  <si>
    <t>Ventilis lodveida; t=110°C; P=8 bar; Dn15; uzstādīšana</t>
  </si>
  <si>
    <t>Trīsistabu dzīvoklim Nr. 15; 19; 22; 25; 28; 29; 30; 33; 36; 39; 42; 43; 47; 50; 53; 56</t>
  </si>
  <si>
    <t>Divistabu dzīvoklim Nr. 45; 48; 51; 54</t>
  </si>
  <si>
    <t>Divistabu dzīvoklim Nr.2; 3; 6; 9; 12; 16; 17; 20; 23; 26; 31; 34; 37; 40</t>
  </si>
  <si>
    <t>Vienistabu dzīvoklim Nr. 4; 7; 10; 13; 18; 21; 24; 27; 32; 35; 38; 41; 46; 49; 52; 55</t>
  </si>
  <si>
    <t>Dzīvokļu siltuma uzskaites mezgls (pavisam 56 dzīvokļi)</t>
  </si>
  <si>
    <t>Ventilis lodveida; t=110 °C; P=8 bar; Dn15, montāža</t>
  </si>
  <si>
    <t>Netīrumu savācējs; t=110 °C; P=8 bar; Dn15, montāža</t>
  </si>
  <si>
    <t>Ventilācijas sistēma</t>
  </si>
  <si>
    <t>Esošo ventilācijas kanālu (skursteņu, cuku) apskate, tīrīšana</t>
  </si>
  <si>
    <t>Zibens aizsardzības sistēmas izbūve</t>
  </si>
  <si>
    <t>ELT</t>
  </si>
  <si>
    <t>Zibensaizsardzība</t>
  </si>
  <si>
    <t>Pasīvs, izolēts zibens uztvērējs Al 3000, ø 10 mm</t>
  </si>
  <si>
    <t>k-ts</t>
  </si>
  <si>
    <t>Pasīvs zibens uztvērējs Al 2000 mm, ø 16 mm, vītne M16, firmas ELKO-BIS vai ekvivalents</t>
  </si>
  <si>
    <t>Zibens uztvērēja pamatne ar adapteri 250×200×4 mm, stiprināma ar skrūvēm 4×11 mm, Elko-BIS vai ekvivalents</t>
  </si>
  <si>
    <t>Kronšteins uztvērēja stāvokļa korekcijai, M16, Elko-BIS vai ekvivalents</t>
  </si>
  <si>
    <t xml:space="preserve">Stieple Al, ø 8 mm, </t>
  </si>
  <si>
    <t xml:space="preserve">Stieple Al, ø 10 mm, </t>
  </si>
  <si>
    <t xml:space="preserve">Lenta St/Zn, 3,0×30 mm, </t>
  </si>
  <si>
    <t>PE caurule, ø 12 mm, ELKO-BIS</t>
  </si>
  <si>
    <t>Kabelis Cu 1×25 mm²</t>
  </si>
  <si>
    <t xml:space="preserve">Kronšteins stieples montāžai uz jumta </t>
  </si>
  <si>
    <t>gb.*</t>
  </si>
  <si>
    <t xml:space="preserve">Kronšteins caurules montāžai uz sienas </t>
  </si>
  <si>
    <t xml:space="preserve"> Zemēšanas elektrods ø 20 mm, l-1,5 m, apaļdzelzs</t>
  </si>
  <si>
    <t>gb.</t>
  </si>
  <si>
    <t xml:space="preserve"> Kontūra pievienojuma klemme JAB 5</t>
  </si>
  <si>
    <t xml:space="preserve"> Elektrodu uzmava</t>
  </si>
  <si>
    <t xml:space="preserve"> Kontūra mērklemme ar kasti</t>
  </si>
  <si>
    <t xml:space="preserve">Savienotāj klemme </t>
  </si>
  <si>
    <t>Savienotāj klemme ar barjeru</t>
  </si>
  <si>
    <t>PE lenta iezīmēšanai</t>
  </si>
  <si>
    <t>Tranšejas rakšana un aizbēršana zemējuma kontūram</t>
  </si>
  <si>
    <t>Elektrodu ø 20 mm, l= 1,5 m iedzīšana zemē</t>
  </si>
  <si>
    <t>Zemāšanas kon. guldīšana tranšejā, montāža pie elektrodiem</t>
  </si>
  <si>
    <t xml:space="preserve"> Zemējuma kontūra ierīkošana, mērījumi</t>
  </si>
  <si>
    <t xml:space="preserve"> Zemējuma kontūra caurspiešana 0,8 m dziļumā, l~ 2,0 m</t>
  </si>
  <si>
    <t xml:space="preserve"> Šķērsojums ar inženiertehniskajiem tīkliem</t>
  </si>
  <si>
    <t>Grunts blietēšana</t>
  </si>
  <si>
    <t>Sistēmas montāža, palaišana</t>
  </si>
  <si>
    <t>Sistēmas nodošana ekspluatācijā</t>
  </si>
  <si>
    <t>Gāzes apgāde</t>
  </si>
  <si>
    <t>GA</t>
  </si>
  <si>
    <t>Termosarūkošā materiāla uzmava l=700mm;  caurulei</t>
  </si>
  <si>
    <t>Dn50</t>
  </si>
  <si>
    <t>Uzmavu krāns gāzei PN1 bar (gali piemetināmi)</t>
  </si>
  <si>
    <t>Izolējošais izjaucams, savienojums Pn10</t>
  </si>
  <si>
    <t>Atloku savienojums Pn10</t>
  </si>
  <si>
    <t>Tērauda ievadlīkums PN16, EN10208-1</t>
  </si>
  <si>
    <t xml:space="preserve"> ar trīskāršo PE pretkarozijas pārklājumu EN10285</t>
  </si>
  <si>
    <t>Tērauda caurule ar polimēra izolāciju EN10285</t>
  </si>
  <si>
    <t>Ø60,3×3.6</t>
  </si>
  <si>
    <t>Tērauda caurules ar polimēra izolāciju līkums 3D-90° EN10253-1</t>
  </si>
  <si>
    <t>Tērauda caurules pāreja   Pn=4 bar; 
LVS EN 10208-2</t>
  </si>
  <si>
    <t>Dn50&gt;Dn40</t>
  </si>
  <si>
    <t>Tērauda caurule gar ēkas fasādi;   Pn=4 bar; 
LVS EN 10208-2</t>
  </si>
  <si>
    <t>Dn40</t>
  </si>
  <si>
    <r>
      <t>Dn40 līkumi 90</t>
    </r>
    <r>
      <rPr>
        <vertAlign val="superscript"/>
        <sz val="8"/>
        <rFont val="Arial"/>
        <family val="2"/>
        <charset val="186"/>
      </rPr>
      <t>o</t>
    </r>
  </si>
  <si>
    <t>PE aizsargčaula Dn100 ar polipropilēnu un silikonu uz izvada no zemes pie ievada ēkā.</t>
  </si>
  <si>
    <t>Tērauda caurules antikorozijas apstrāde un krāsošana ar eļļas krāsu</t>
  </si>
  <si>
    <t>Indikācijas kabeļu savienojuma nozaruzmava</t>
  </si>
  <si>
    <t>Mitruma izturīga līmlenta signālkabeļa stiprināšanai</t>
  </si>
  <si>
    <t>Marķējuma lenta ar uzrakstu "Gāze"</t>
  </si>
  <si>
    <t>Smilšu seguma pabērums zem un virs gāzes vada B=100 mm</t>
  </si>
  <si>
    <t xml:space="preserve">Caurumu Ø15÷20mm izurbšana citu komunikāciju  aku vākos </t>
  </si>
  <si>
    <t>vietas</t>
  </si>
  <si>
    <t>Gāzes vadu un iekārtu sazemēšana pēc RD34.12.122-87</t>
  </si>
  <si>
    <t>Metināto šuvju pārbaude 100%</t>
  </si>
  <si>
    <t>Metināto šuvju izolācija</t>
  </si>
  <si>
    <t xml:space="preserve">Zālāja atjaunošanas   </t>
  </si>
  <si>
    <t>Gāzes vada digitālā uzmērīšana un nodošana ekspluatācijā</t>
  </si>
  <si>
    <t>Tērauda aizsargcaurule Dn80, l=0,5m</t>
  </si>
  <si>
    <t>Īscaurule Dn15 ar noslēgtapu kontrolmonometra pielēgšanai (uz gāzes vada Dn50)</t>
  </si>
  <si>
    <t>Gāzes pievienojuma veidgabals Dn50, ekvivalents Ravetti</t>
  </si>
  <si>
    <t>aizsargsiets</t>
  </si>
  <si>
    <t>Lodžiju aizstiklojums.PVC loga  bloks ar  stikla paketi krāsa - balta Stikla paketes 1. Stikla paketes 2k4+4LowE-Arg. Ug 1,0 w/m²×K . Rāmja siltuma caurlaidības koef.: Uf 1,1 W / m² K. Uw 1.0 W/m² K .
2. PVC profilu ekspluatēšanas klimatiskā zona -zona S.
3. PVC profila montāžas dziļums ( profila biezums ) ≤ 80 mm</t>
  </si>
  <si>
    <t>Hidroizolācijas lentas montēšana logos</t>
  </si>
  <si>
    <t xml:space="preserve">Difūzujas lentas montēšana nomaināmajos logos </t>
  </si>
  <si>
    <t>Mehāniski verama lūka ar stiklplasta virsmu, ar atvēruma pozīcijas fiksējošo mehānismu , ailas axb=700x800*</t>
  </si>
  <si>
    <t>"karbona" cauruļvada savienojošā mufe DN15</t>
  </si>
  <si>
    <t>"karbona" caurules savienojoša mufe DN15</t>
  </si>
  <si>
    <t>"karbona" cauruļvada savienojošā mufe Dn15</t>
  </si>
  <si>
    <t>Signālvads S=2×2,5 mm², ar "karbona" dzīslām un izolāciju 
(Ar izvadu)</t>
  </si>
  <si>
    <t xml:space="preserve">  * MARISEAL DETAIL vai ekvivalents dublējoša kārta piesl.vietām</t>
  </si>
  <si>
    <t>Iztīrīto plaisu remonts pēc Sika tehnoloģijas vai ekvivalentas šuvju remontam</t>
  </si>
  <si>
    <t>Esošā ruberoīda noņemšana no paneļu virsmas (lokāli)</t>
  </si>
  <si>
    <t>Saduršuvju iztīrīšana starp jumta paneļiem (divas pusēs zem nosegcepures)  starp paneļiem un ārsienu</t>
  </si>
  <si>
    <r>
      <t xml:space="preserve">Gruntējuma-saķeres uzlabotāja, MARISEAL 710 </t>
    </r>
    <r>
      <rPr>
        <sz val="8"/>
        <color indexed="8"/>
        <rFont val="Arial"/>
        <family val="2"/>
        <charset val="186"/>
      </rPr>
      <t>vai ekvivalents</t>
    </r>
    <r>
      <rPr>
        <sz val="8"/>
        <rFont val="Arial"/>
        <family val="2"/>
        <charset val="186"/>
      </rPr>
      <t>, uzklāšana uz tīras, samitrinātas virsmas</t>
    </r>
  </si>
  <si>
    <t>Būvniecības koptāme</t>
  </si>
  <si>
    <t>Tāme sastādīta  2016.gada augustā</t>
  </si>
  <si>
    <t>Objekta nosaukums</t>
  </si>
  <si>
    <t>Objekta izmaksas, Euro</t>
  </si>
  <si>
    <t>Kopā:</t>
  </si>
  <si>
    <t>,</t>
  </si>
  <si>
    <t>Ultraskaņas siltuma skaitītājs Dn15 “Ultego III smart" firmas ISTA vai ekvivalents, ūdens caurplūde: Lmax=1,2 m³/st; Lopt=0,6 m³/st; Lmin=6 l/st; ūdens t° diapazons: 5–130°C; Precizitātes klase EN 1434; Spiediens 16 bar; t° sensori DIN IC 751 Pt 500 Ar divvirzienu optisko radio moduli “ISTA Optosonic U 3 radio net”; IP aizsardzības klase IP 54 (EN 60529); 868 MHz Jādarbojas sistēmā “ISTA Symphonic sensor net” un pieslēdzams pie datu pārraides ierīces “ISTA Memonic 3 radio net"</t>
  </si>
  <si>
    <t>Cauruļvada DN50 akmens vates izolācija ar folija pārklājumu, siltumizolācijas čaula, b=&gt;50 mm</t>
  </si>
  <si>
    <t>Cauruļvada DN40 akmens vates izolācija ar folija pārklājumu, siltumizolācijas čaula, b=&gt;50 mm, l=0.040 W/K×m², caurules siltumizolēšana</t>
  </si>
  <si>
    <t>Cauruļvada DN32 akmens vates izolācija ar folija pārklājumu,  siltumizolācijas čaula, b=&gt;50 mm, l=0.040 W/K×m², caurules siltumizolēšana</t>
  </si>
  <si>
    <t>Cauruļvada DN25 akmens vates izolācija ar folija pārklājumu, siltumizolācijas čaula, b=&gt;30 mm, l=0.040 W/K×m², caurules siltumizolēšana</t>
  </si>
  <si>
    <t>Cauruļvada DN20 akmens vates izolācija ar folija pārklājumu, siltumizolācijas čaula, b=&gt;30 mm, l=0.040 W/K×m², caurules siltumizolēšana</t>
  </si>
  <si>
    <t>Cauruļvada DN15 akmens vates izolācija ar folija pārklājumu, siltumizolācijas čaula, b=&gt;30 mm, l=0.040 W/K×m², caurules siltumizolēšana</t>
  </si>
  <si>
    <t>Termoregulators (vārsts) firmas Danfoss AR 1/2" RA-N 15 vai ekvivalents ar termostatisko sensoru RAS-C 5023 vai ekvivalents, t-120°C, P-10 bar, DP- 0.6 bar</t>
  </si>
  <si>
    <t>"karbona" caurules pagrieziens 90°, D15x1.2, montāža</t>
  </si>
  <si>
    <t>"karbona" caurules trejgabals D15x1.2, montāža</t>
  </si>
  <si>
    <r>
      <t>Cauruļvada D15x1.2 siltumizolācijas čaula, b=&gt;30 mm, l=0.040 W/Kxm</t>
    </r>
    <r>
      <rPr>
        <vertAlign val="superscript"/>
        <sz val="8"/>
        <rFont val="Arial"/>
        <family val="2"/>
        <charset val="186"/>
      </rPr>
      <t>2</t>
    </r>
    <r>
      <rPr>
        <sz val="8"/>
        <color indexed="8"/>
        <rFont val="Arial"/>
        <family val="2"/>
        <charset val="186"/>
      </rPr>
      <t xml:space="preserve"> caurules siltumizolēšana</t>
    </r>
  </si>
  <si>
    <t>Cauruļvada D15x1.2 termokompensējošs balsts, izbūve caur sienu, hermetizācija, apmetuma un krāsojuma atjaunošana</t>
  </si>
  <si>
    <t>"karbona" caurule apkurei, D15x1.2, montāža, stiprināšana pie sienas vai grīdlīstē</t>
  </si>
  <si>
    <t>Cauruļvada D15x1.2 Siltumizolācijas čaula, b=&gt;30 mm, caurules siltumizolēšana</t>
  </si>
  <si>
    <t>"karbona" caurule apkurei, D15x1.2, montāža, stiprināšana pie sienas</t>
  </si>
  <si>
    <t>"karbona" caurule apkurei, D15x1.2 montāža, stiprināšana pie sienas</t>
  </si>
  <si>
    <t>"karbona" caurules trejgabals D15x1.2 montāža</t>
  </si>
  <si>
    <t>Balansējošais vārsts MSV-BD; firmas Danfoss vai ekvivalents Dn15; uzstādīšana, ieregulēšana</t>
  </si>
  <si>
    <t>Slēdzams metāla skapis (siltuma skaitītāja uzstādīšanai) komplektā ar 2 atslēgām</t>
  </si>
  <si>
    <t>Vēdināšanas komplekts Dabīgās pieplūdes vārsts ar termovārstu, montāža ārsienā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</si>
</sst>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\-??_-;_-@_-"/>
    <numFmt numFmtId="165" formatCode="_-* #,##0.00&quot;р.&quot;_-;\-* #,##0.00&quot;р.&quot;_-;_-* \-??&quot;р.&quot;_-;_-@_-"/>
    <numFmt numFmtId="166" formatCode="_-* #,##0.00\ _L_s_-;\-* #,##0.00\ _L_s_-;_-* \-??\ _L_s_-;_-@_-"/>
    <numFmt numFmtId="167" formatCode="0.0"/>
    <numFmt numFmtId="168" formatCode="_(* #,##0.00_);_(* \(#,##0.00\);_(* \-??_);_(@_)"/>
    <numFmt numFmtId="169" formatCode="0.000"/>
  </numFmts>
  <fonts count="28" x14ac:knownFonts="1">
    <font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i/>
      <sz val="8"/>
      <color indexed="23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b/>
      <u/>
      <sz val="8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indexed="10"/>
      <name val="Arial"/>
      <family val="2"/>
      <charset val="186"/>
    </font>
    <font>
      <u/>
      <sz val="8"/>
      <name val="Arial"/>
      <family val="2"/>
      <charset val="186"/>
    </font>
    <font>
      <b/>
      <i/>
      <sz val="8"/>
      <name val="Arial"/>
      <family val="2"/>
      <charset val="186"/>
    </font>
    <font>
      <sz val="11"/>
      <name val="Arial"/>
      <family val="2"/>
      <charset val="186"/>
    </font>
    <font>
      <i/>
      <sz val="8"/>
      <color indexed="8"/>
      <name val="Arial"/>
      <family val="2"/>
      <charset val="186"/>
    </font>
    <font>
      <sz val="8.8000000000000007"/>
      <name val="Arial"/>
      <family val="2"/>
      <charset val="186"/>
    </font>
    <font>
      <sz val="8"/>
      <color indexed="57"/>
      <name val="Arial"/>
      <family val="2"/>
      <charset val="186"/>
    </font>
    <font>
      <b/>
      <sz val="8"/>
      <color indexed="57"/>
      <name val="Arial"/>
      <family val="2"/>
      <charset val="186"/>
    </font>
    <font>
      <sz val="8"/>
      <color indexed="8"/>
      <name val="Calibri"/>
      <family val="2"/>
      <charset val="186"/>
    </font>
    <font>
      <vertAlign val="superscript"/>
      <sz val="8"/>
      <name val="Arial"/>
      <family val="2"/>
      <charset val="186"/>
    </font>
    <font>
      <sz val="11"/>
      <color indexed="8"/>
      <name val="Calibri"/>
      <family val="2"/>
      <charset val="186"/>
    </font>
    <font>
      <i/>
      <sz val="8"/>
      <color rgb="FF7F7F7F"/>
      <name val="Arial"/>
      <family val="2"/>
      <charset val="186"/>
    </font>
    <font>
      <sz val="8"/>
      <name val="Calibri"/>
      <family val="2"/>
      <scheme val="minor"/>
    </font>
    <font>
      <sz val="11"/>
      <name val="Calibri"/>
      <family val="2"/>
      <charset val="186"/>
    </font>
    <font>
      <sz val="1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4" fontId="3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5" fontId="21" fillId="0" borderId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Border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>
      <alignment textRotation="90"/>
    </xf>
    <xf numFmtId="0" fontId="3" fillId="0" borderId="0"/>
    <xf numFmtId="0" fontId="21" fillId="0" borderId="0"/>
    <xf numFmtId="0" fontId="3" fillId="0" borderId="0">
      <alignment textRotation="90"/>
    </xf>
    <xf numFmtId="0" fontId="3" fillId="0" borderId="0"/>
    <xf numFmtId="0" fontId="3" fillId="0" borderId="0"/>
    <xf numFmtId="0" fontId="4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9" fontId="21" fillId="0" borderId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 applyNumberFormat="0" applyFill="0" applyBorder="0" applyAlignment="0" applyProtection="0"/>
    <xf numFmtId="9" fontId="25" fillId="0" borderId="0" applyFill="0" applyBorder="0" applyAlignment="0" applyProtection="0"/>
  </cellStyleXfs>
  <cellXfs count="448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4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35" applyFont="1" applyFill="1" applyAlignment="1">
      <alignment horizontal="left" vertical="center"/>
    </xf>
    <xf numFmtId="0" fontId="7" fillId="0" borderId="0" xfId="4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35" applyFont="1" applyFill="1" applyAlignment="1">
      <alignment vertical="center"/>
    </xf>
    <xf numFmtId="0" fontId="6" fillId="0" borderId="0" xfId="35" applyFont="1" applyFill="1" applyAlignment="1">
      <alignment vertical="center"/>
    </xf>
    <xf numFmtId="0" fontId="6" fillId="0" borderId="0" xfId="41" applyFont="1" applyFill="1" applyBorder="1" applyAlignment="1">
      <alignment vertical="center"/>
    </xf>
    <xf numFmtId="0" fontId="6" fillId="0" borderId="0" xfId="41" applyFont="1" applyFill="1" applyBorder="1" applyAlignment="1">
      <alignment horizontal="right" vertical="center"/>
    </xf>
    <xf numFmtId="2" fontId="7" fillId="0" borderId="0" xfId="41" applyNumberFormat="1" applyFont="1" applyFill="1" applyAlignment="1">
      <alignment vertical="center"/>
    </xf>
    <xf numFmtId="0" fontId="6" fillId="0" borderId="0" xfId="41" applyFont="1" applyFill="1" applyAlignment="1">
      <alignment vertical="center"/>
    </xf>
    <xf numFmtId="0" fontId="6" fillId="0" borderId="0" xfId="41" applyFont="1" applyFill="1" applyBorder="1" applyAlignment="1">
      <alignment horizontal="left" vertical="center" textRotation="90"/>
    </xf>
    <xf numFmtId="0" fontId="6" fillId="0" borderId="0" xfId="41" applyFont="1" applyFill="1" applyBorder="1" applyAlignment="1">
      <alignment vertical="center" textRotation="90"/>
    </xf>
    <xf numFmtId="2" fontId="7" fillId="0" borderId="0" xfId="21" applyNumberFormat="1" applyFont="1" applyFill="1" applyAlignment="1">
      <alignment vertical="center"/>
    </xf>
    <xf numFmtId="0" fontId="6" fillId="0" borderId="0" xfId="41" applyFont="1" applyFill="1" applyAlignment="1">
      <alignment horizontal="center" vertical="center"/>
    </xf>
    <xf numFmtId="0" fontId="7" fillId="0" borderId="1" xfId="2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1" applyNumberFormat="1" applyFont="1" applyFill="1" applyBorder="1" applyAlignment="1" applyProtection="1">
      <alignment horizontal="left" vertical="center" wrapText="1"/>
    </xf>
    <xf numFmtId="164" fontId="6" fillId="0" borderId="1" xfId="21" applyNumberFormat="1" applyFont="1" applyFill="1" applyBorder="1" applyAlignment="1" applyProtection="1">
      <alignment horizontal="center" vertical="center"/>
    </xf>
    <xf numFmtId="0" fontId="6" fillId="0" borderId="1" xfId="4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21" applyNumberFormat="1" applyFont="1" applyFill="1" applyBorder="1" applyAlignment="1" applyProtection="1">
      <alignment horizontal="center" vertical="center" wrapText="1"/>
    </xf>
    <xf numFmtId="164" fontId="7" fillId="0" borderId="0" xfId="21" applyNumberFormat="1" applyFont="1" applyFill="1" applyBorder="1" applyAlignment="1" applyProtection="1">
      <alignment horizontal="right" vertical="center" wrapText="1"/>
    </xf>
    <xf numFmtId="0" fontId="6" fillId="0" borderId="0" xfId="21" applyNumberFormat="1" applyFont="1" applyFill="1" applyBorder="1" applyAlignment="1" applyProtection="1">
      <alignment vertical="center"/>
    </xf>
    <xf numFmtId="0" fontId="6" fillId="0" borderId="0" xfId="21" applyFont="1" applyFill="1" applyAlignment="1">
      <alignment vertical="center"/>
    </xf>
    <xf numFmtId="0" fontId="6" fillId="0" borderId="0" xfId="21" applyFont="1" applyFill="1" applyAlignment="1">
      <alignment horizontal="left" vertical="center"/>
    </xf>
    <xf numFmtId="0" fontId="6" fillId="0" borderId="0" xfId="21" applyFont="1" applyFill="1" applyAlignment="1">
      <alignment horizontal="right" vertical="center"/>
    </xf>
    <xf numFmtId="9" fontId="7" fillId="0" borderId="0" xfId="21" applyNumberFormat="1" applyFont="1" applyFill="1" applyAlignment="1">
      <alignment horizontal="center" vertical="center"/>
    </xf>
    <xf numFmtId="164" fontId="6" fillId="0" borderId="0" xfId="21" applyNumberFormat="1" applyFont="1" applyFill="1" applyBorder="1" applyAlignment="1" applyProtection="1">
      <alignment vertical="center"/>
    </xf>
    <xf numFmtId="0" fontId="6" fillId="0" borderId="0" xfId="21" applyFont="1" applyFill="1" applyAlignment="1">
      <alignment horizontal="center" vertical="center"/>
    </xf>
    <xf numFmtId="164" fontId="7" fillId="0" borderId="0" xfId="21" applyNumberFormat="1" applyFont="1" applyFill="1" applyBorder="1" applyAlignment="1" applyProtection="1">
      <alignment vertical="center"/>
    </xf>
    <xf numFmtId="0" fontId="6" fillId="0" borderId="0" xfId="21" applyFont="1" applyFill="1" applyAlignment="1">
      <alignment horizontal="right" vertical="center" wrapText="1"/>
    </xf>
    <xf numFmtId="9" fontId="6" fillId="0" borderId="0" xfId="21" applyNumberFormat="1" applyFont="1" applyFill="1" applyAlignment="1">
      <alignment horizontal="center" vertical="center" wrapText="1"/>
    </xf>
    <xf numFmtId="166" fontId="7" fillId="0" borderId="0" xfId="21" applyNumberFormat="1" applyFont="1" applyFill="1" applyBorder="1" applyAlignment="1" applyProtection="1">
      <alignment vertical="center" wrapText="1"/>
    </xf>
    <xf numFmtId="0" fontId="6" fillId="0" borderId="0" xfId="34" applyNumberFormat="1" applyFont="1" applyFill="1" applyBorder="1" applyAlignment="1" applyProtection="1">
      <alignment horizontal="left" vertical="center"/>
    </xf>
    <xf numFmtId="0" fontId="6" fillId="0" borderId="0" xfId="21" applyFont="1" applyFill="1" applyAlignment="1">
      <alignment vertical="center" wrapText="1"/>
    </xf>
    <xf numFmtId="0" fontId="6" fillId="0" borderId="0" xfId="34" applyNumberFormat="1" applyFont="1" applyFill="1" applyBorder="1" applyAlignment="1" applyProtection="1">
      <alignment horizontal="right" vertical="center"/>
    </xf>
    <xf numFmtId="0" fontId="7" fillId="0" borderId="0" xfId="21" applyFont="1" applyFill="1" applyAlignment="1">
      <alignment horizontal="right" vertical="center"/>
    </xf>
    <xf numFmtId="0" fontId="6" fillId="0" borderId="0" xfId="21" applyNumberFormat="1" applyFont="1" applyFill="1" applyAlignment="1">
      <alignment horizontal="right" vertical="center"/>
    </xf>
    <xf numFmtId="0" fontId="6" fillId="0" borderId="0" xfId="34" applyNumberFormat="1" applyFont="1" applyFill="1" applyBorder="1" applyAlignment="1" applyProtection="1">
      <alignment horizontal="right" vertical="center" wrapText="1"/>
    </xf>
    <xf numFmtId="0" fontId="6" fillId="0" borderId="0" xfId="16" applyFont="1" applyFill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41" applyFont="1" applyFill="1" applyBorder="1" applyAlignment="1">
      <alignment horizontal="right" vertical="center"/>
    </xf>
    <xf numFmtId="1" fontId="7" fillId="0" borderId="0" xfId="41" applyNumberFormat="1" applyFont="1" applyFill="1" applyBorder="1" applyAlignment="1">
      <alignment horizontal="right" vertical="center"/>
    </xf>
    <xf numFmtId="0" fontId="7" fillId="0" borderId="0" xfId="41" applyFont="1" applyFill="1" applyBorder="1" applyAlignment="1">
      <alignment vertical="center"/>
    </xf>
    <xf numFmtId="1" fontId="7" fillId="0" borderId="0" xfId="41" applyNumberFormat="1" applyFont="1" applyFill="1" applyBorder="1" applyAlignment="1">
      <alignment horizontal="left" vertical="center"/>
    </xf>
    <xf numFmtId="0" fontId="6" fillId="0" borderId="0" xfId="41" applyFont="1" applyFill="1" applyBorder="1" applyAlignment="1">
      <alignment horizontal="left" vertical="center"/>
    </xf>
    <xf numFmtId="0" fontId="6" fillId="0" borderId="0" xfId="35" applyFont="1" applyFill="1" applyAlignment="1">
      <alignment horizontal="left" vertical="center"/>
    </xf>
    <xf numFmtId="0" fontId="6" fillId="0" borderId="0" xfId="35" applyFont="1" applyFill="1" applyAlignment="1">
      <alignment vertical="center" wrapText="1"/>
    </xf>
    <xf numFmtId="0" fontId="6" fillId="0" borderId="0" xfId="8" applyNumberFormat="1" applyFont="1" applyFill="1" applyBorder="1" applyAlignment="1" applyProtection="1">
      <alignment horizontal="right" vertical="center"/>
      <protection locked="0"/>
    </xf>
    <xf numFmtId="0" fontId="7" fillId="0" borderId="0" xfId="41" applyFont="1" applyFill="1" applyBorder="1" applyAlignment="1">
      <alignment horizontal="center" vertical="center"/>
    </xf>
    <xf numFmtId="0" fontId="6" fillId="0" borderId="0" xfId="8" applyNumberFormat="1" applyFont="1" applyFill="1" applyBorder="1" applyAlignment="1" applyProtection="1">
      <alignment vertical="center"/>
      <protection locked="0"/>
    </xf>
    <xf numFmtId="2" fontId="7" fillId="0" borderId="2" xfId="41" applyNumberFormat="1" applyFont="1" applyFill="1" applyBorder="1" applyAlignment="1">
      <alignment horizontal="center" vertical="center"/>
    </xf>
    <xf numFmtId="0" fontId="6" fillId="0" borderId="0" xfId="35" applyFont="1" applyFill="1" applyAlignment="1">
      <alignment horizontal="right" vertical="center"/>
    </xf>
    <xf numFmtId="0" fontId="6" fillId="0" borderId="3" xfId="41" applyFont="1" applyFill="1" applyBorder="1" applyAlignment="1">
      <alignment horizontal="center" vertical="center" textRotation="90" wrapText="1"/>
    </xf>
    <xf numFmtId="0" fontId="6" fillId="0" borderId="4" xfId="41" applyFont="1" applyFill="1" applyBorder="1" applyAlignment="1">
      <alignment horizontal="center" vertical="center" textRotation="90" wrapText="1"/>
    </xf>
    <xf numFmtId="0" fontId="6" fillId="0" borderId="5" xfId="35" applyFont="1" applyFill="1" applyBorder="1" applyAlignment="1">
      <alignment horizontal="center" vertical="center" textRotation="90" wrapText="1"/>
    </xf>
    <xf numFmtId="0" fontId="6" fillId="0" borderId="6" xfId="35" applyFont="1" applyFill="1" applyBorder="1" applyAlignment="1">
      <alignment horizontal="center" vertical="center" textRotation="90" wrapText="1"/>
    </xf>
    <xf numFmtId="0" fontId="6" fillId="0" borderId="7" xfId="35" applyFont="1" applyFill="1" applyBorder="1" applyAlignment="1">
      <alignment horizontal="center" vertical="center" textRotation="90" wrapText="1"/>
    </xf>
    <xf numFmtId="0" fontId="6" fillId="0" borderId="8" xfId="41" applyFont="1" applyFill="1" applyBorder="1" applyAlignment="1">
      <alignment horizontal="center" vertical="center"/>
    </xf>
    <xf numFmtId="1" fontId="6" fillId="0" borderId="8" xfId="41" applyNumberFormat="1" applyFont="1" applyFill="1" applyBorder="1" applyAlignment="1">
      <alignment horizontal="center" vertical="center" wrapText="1"/>
    </xf>
    <xf numFmtId="0" fontId="6" fillId="0" borderId="3" xfId="41" applyFont="1" applyFill="1" applyBorder="1" applyAlignment="1">
      <alignment horizontal="center" vertical="center"/>
    </xf>
    <xf numFmtId="0" fontId="6" fillId="0" borderId="9" xfId="41" applyFont="1" applyFill="1" applyBorder="1" applyAlignment="1">
      <alignment horizontal="center" vertical="center"/>
    </xf>
    <xf numFmtId="0" fontId="6" fillId="0" borderId="10" xfId="41" applyFont="1" applyFill="1" applyBorder="1" applyAlignment="1">
      <alignment horizontal="center" vertical="center"/>
    </xf>
    <xf numFmtId="0" fontId="6" fillId="0" borderId="11" xfId="41" applyFont="1" applyFill="1" applyBorder="1" applyAlignment="1">
      <alignment horizontal="center" vertical="center"/>
    </xf>
    <xf numFmtId="49" fontId="6" fillId="0" borderId="1" xfId="41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67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2" fontId="6" fillId="0" borderId="1" xfId="4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164" fontId="6" fillId="0" borderId="12" xfId="1" applyNumberFormat="1" applyFont="1" applyFill="1" applyBorder="1" applyAlignment="1" applyProtection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2" fontId="6" fillId="0" borderId="1" xfId="41" applyNumberFormat="1" applyFont="1" applyFill="1" applyBorder="1" applyAlignment="1" applyProtection="1">
      <alignment horizontal="center" vertical="center" wrapText="1"/>
    </xf>
    <xf numFmtId="0" fontId="6" fillId="0" borderId="0" xfId="4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67" fontId="7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168" fontId="6" fillId="0" borderId="1" xfId="21" applyNumberFormat="1" applyFont="1" applyFill="1" applyBorder="1" applyAlignment="1">
      <alignment horizontal="center" vertical="center" wrapText="1"/>
    </xf>
    <xf numFmtId="0" fontId="7" fillId="0" borderId="0" xfId="41" applyFont="1" applyFill="1" applyAlignment="1">
      <alignment vertical="center"/>
    </xf>
    <xf numFmtId="0" fontId="6" fillId="0" borderId="1" xfId="41" applyFont="1" applyFill="1" applyBorder="1" applyAlignment="1">
      <alignment horizontal="left" vertical="center" wrapText="1"/>
    </xf>
    <xf numFmtId="0" fontId="6" fillId="0" borderId="12" xfId="41" applyFont="1" applyFill="1" applyBorder="1" applyAlignment="1">
      <alignment horizontal="center" vertical="center" wrapText="1"/>
    </xf>
    <xf numFmtId="2" fontId="6" fillId="0" borderId="13" xfId="5" applyNumberFormat="1" applyFont="1" applyFill="1" applyBorder="1" applyAlignment="1" applyProtection="1">
      <alignment horizontal="center" vertical="center" wrapText="1"/>
    </xf>
    <xf numFmtId="2" fontId="6" fillId="0" borderId="14" xfId="5" applyNumberFormat="1" applyFont="1" applyFill="1" applyBorder="1" applyAlignment="1" applyProtection="1">
      <alignment horizontal="center" vertical="center" wrapText="1"/>
    </xf>
    <xf numFmtId="2" fontId="6" fillId="0" borderId="1" xfId="5" applyNumberFormat="1" applyFont="1" applyFill="1" applyBorder="1" applyAlignment="1" applyProtection="1">
      <alignment horizontal="center" vertical="center" wrapText="1"/>
    </xf>
    <xf numFmtId="2" fontId="6" fillId="0" borderId="15" xfId="5" applyNumberFormat="1" applyFont="1" applyFill="1" applyBorder="1" applyAlignment="1" applyProtection="1">
      <alignment horizontal="center" vertical="center" wrapText="1"/>
    </xf>
    <xf numFmtId="0" fontId="9" fillId="0" borderId="1" xfId="41" applyFont="1" applyFill="1" applyBorder="1" applyAlignment="1">
      <alignment horizontal="left" vertical="center" wrapText="1"/>
    </xf>
    <xf numFmtId="2" fontId="6" fillId="0" borderId="1" xfId="35" applyNumberFormat="1" applyFont="1" applyFill="1" applyBorder="1" applyAlignment="1">
      <alignment horizontal="center" vertical="center" wrapText="1"/>
    </xf>
    <xf numFmtId="0" fontId="6" fillId="0" borderId="16" xfId="41" applyFont="1" applyFill="1" applyBorder="1" applyAlignment="1">
      <alignment vertical="center"/>
    </xf>
    <xf numFmtId="0" fontId="11" fillId="0" borderId="16" xfId="41" applyFont="1" applyFill="1" applyBorder="1" applyAlignment="1">
      <alignment vertical="center"/>
    </xf>
    <xf numFmtId="0" fontId="6" fillId="0" borderId="1" xfId="41" applyFont="1" applyFill="1" applyBorder="1" applyAlignment="1">
      <alignment horizontal="center" vertical="center" wrapText="1"/>
    </xf>
    <xf numFmtId="0" fontId="11" fillId="0" borderId="0" xfId="4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1" fontId="6" fillId="0" borderId="13" xfId="0" applyNumberFormat="1" applyFont="1" applyFill="1" applyBorder="1" applyAlignment="1">
      <alignment horizontal="center" vertical="center" wrapText="1"/>
    </xf>
    <xf numFmtId="2" fontId="6" fillId="0" borderId="13" xfId="0" applyNumberFormat="1" applyFont="1" applyFill="1" applyBorder="1" applyAlignment="1">
      <alignment horizontal="center" vertical="center" wrapText="1"/>
    </xf>
    <xf numFmtId="2" fontId="6" fillId="0" borderId="13" xfId="3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0" xfId="41" applyFont="1" applyFill="1" applyAlignment="1">
      <alignment vertical="center"/>
    </xf>
    <xf numFmtId="0" fontId="6" fillId="0" borderId="12" xfId="31" applyFont="1" applyFill="1" applyBorder="1" applyAlignment="1">
      <alignment horizontal="center" vertical="center"/>
    </xf>
    <xf numFmtId="0" fontId="6" fillId="0" borderId="1" xfId="41" applyFont="1" applyFill="1" applyBorder="1" applyAlignment="1">
      <alignment vertical="center" wrapText="1"/>
    </xf>
    <xf numFmtId="2" fontId="6" fillId="0" borderId="15" xfId="41" applyNumberFormat="1" applyFont="1" applyFill="1" applyBorder="1" applyAlignment="1">
      <alignment horizontal="center" vertical="center" wrapText="1"/>
    </xf>
    <xf numFmtId="2" fontId="6" fillId="0" borderId="1" xfId="39" applyNumberFormat="1" applyFont="1" applyFill="1" applyBorder="1" applyAlignment="1">
      <alignment horizontal="center" vertical="center" wrapText="1"/>
    </xf>
    <xf numFmtId="0" fontId="13" fillId="0" borderId="1" xfId="41" applyFont="1" applyFill="1" applyBorder="1" applyAlignment="1">
      <alignment vertical="center" wrapText="1"/>
    </xf>
    <xf numFmtId="2" fontId="6" fillId="0" borderId="1" xfId="19" applyNumberFormat="1" applyFont="1" applyFill="1" applyBorder="1" applyAlignment="1">
      <alignment horizontal="center" vertical="center" wrapText="1"/>
    </xf>
    <xf numFmtId="2" fontId="6" fillId="0" borderId="6" xfId="39" applyNumberFormat="1" applyFont="1" applyFill="1" applyBorder="1" applyAlignment="1">
      <alignment horizontal="center" vertical="center" wrapText="1"/>
    </xf>
    <xf numFmtId="2" fontId="6" fillId="0" borderId="12" xfId="41" applyNumberFormat="1" applyFont="1" applyFill="1" applyBorder="1" applyAlignment="1">
      <alignment horizontal="center" vertical="center" wrapText="1"/>
    </xf>
    <xf numFmtId="2" fontId="6" fillId="0" borderId="13" xfId="41" applyNumberFormat="1" applyFont="1" applyFill="1" applyBorder="1" applyAlignment="1">
      <alignment horizontal="center" vertical="center" wrapText="1"/>
    </xf>
    <xf numFmtId="0" fontId="6" fillId="0" borderId="1" xfId="41" applyNumberFormat="1" applyFont="1" applyFill="1" applyBorder="1" applyAlignment="1" applyProtection="1">
      <alignment vertical="center" wrapText="1"/>
    </xf>
    <xf numFmtId="0" fontId="6" fillId="0" borderId="1" xfId="41" applyNumberFormat="1" applyFont="1" applyFill="1" applyBorder="1" applyAlignment="1" applyProtection="1">
      <alignment horizontal="center" vertical="center" wrapText="1"/>
    </xf>
    <xf numFmtId="164" fontId="6" fillId="0" borderId="1" xfId="41" applyNumberFormat="1" applyFont="1" applyFill="1" applyBorder="1" applyAlignment="1" applyProtection="1">
      <alignment horizontal="center" vertical="center" wrapText="1"/>
    </xf>
    <xf numFmtId="0" fontId="6" fillId="0" borderId="0" xfId="41" applyNumberFormat="1" applyFont="1" applyFill="1" applyBorder="1" applyAlignment="1" applyProtection="1">
      <alignment vertical="center"/>
    </xf>
    <xf numFmtId="0" fontId="6" fillId="0" borderId="0" xfId="41" applyFont="1" applyFill="1" applyBorder="1" applyAlignment="1">
      <alignment vertical="center" wrapText="1"/>
    </xf>
    <xf numFmtId="2" fontId="6" fillId="0" borderId="0" xfId="41" applyNumberFormat="1" applyFont="1" applyFill="1" applyBorder="1" applyAlignment="1">
      <alignment horizontal="center" vertical="center" wrapText="1"/>
    </xf>
    <xf numFmtId="2" fontId="6" fillId="0" borderId="0" xfId="44" applyNumberFormat="1" applyFont="1" applyFill="1" applyBorder="1" applyAlignment="1">
      <alignment horizontal="center" vertical="center" wrapText="1"/>
    </xf>
    <xf numFmtId="0" fontId="6" fillId="0" borderId="0" xfId="33" applyFont="1" applyFill="1" applyBorder="1" applyAlignment="1">
      <alignment vertical="center"/>
    </xf>
    <xf numFmtId="49" fontId="6" fillId="0" borderId="0" xfId="33" applyNumberFormat="1" applyFont="1" applyFill="1" applyBorder="1" applyAlignment="1">
      <alignment vertical="center"/>
    </xf>
    <xf numFmtId="0" fontId="6" fillId="0" borderId="0" xfId="33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/>
    </xf>
    <xf numFmtId="0" fontId="6" fillId="0" borderId="0" xfId="33" applyFont="1" applyFill="1" applyBorder="1" applyAlignment="1">
      <alignment horizontal="right" vertical="center"/>
    </xf>
    <xf numFmtId="9" fontId="6" fillId="0" borderId="0" xfId="41" applyNumberFormat="1" applyFont="1" applyFill="1" applyBorder="1" applyAlignment="1">
      <alignment horizontal="center" vertical="center" wrapText="1"/>
    </xf>
    <xf numFmtId="2" fontId="6" fillId="0" borderId="0" xfId="42" applyNumberFormat="1" applyFont="1" applyFill="1" applyBorder="1" applyAlignment="1">
      <alignment horizontal="center" vertical="center" wrapText="1"/>
    </xf>
    <xf numFmtId="0" fontId="6" fillId="0" borderId="0" xfId="41" applyFont="1" applyFill="1" applyAlignment="1">
      <alignment vertical="center" wrapText="1"/>
    </xf>
    <xf numFmtId="0" fontId="6" fillId="0" borderId="0" xfId="33" applyFont="1" applyFill="1" applyBorder="1" applyAlignment="1">
      <alignment horizontal="center" vertical="center" wrapText="1"/>
    </xf>
    <xf numFmtId="2" fontId="6" fillId="0" borderId="0" xfId="33" applyNumberFormat="1" applyFont="1" applyFill="1" applyBorder="1" applyAlignment="1">
      <alignment horizontal="center" vertical="center" wrapText="1"/>
    </xf>
    <xf numFmtId="0" fontId="6" fillId="0" borderId="0" xfId="33" applyFont="1" applyFill="1" applyAlignment="1">
      <alignment vertical="center"/>
    </xf>
    <xf numFmtId="0" fontId="7" fillId="0" borderId="0" xfId="34" applyNumberFormat="1" applyFont="1" applyFill="1" applyBorder="1" applyAlignment="1" applyProtection="1">
      <alignment vertical="center"/>
    </xf>
    <xf numFmtId="0" fontId="6" fillId="0" borderId="0" xfId="5" applyNumberFormat="1" applyFont="1" applyFill="1" applyBorder="1" applyAlignment="1" applyProtection="1">
      <alignment horizontal="center" vertical="center"/>
    </xf>
    <xf numFmtId="0" fontId="6" fillId="0" borderId="0" xfId="5" applyNumberFormat="1" applyFont="1" applyFill="1" applyBorder="1" applyAlignment="1" applyProtection="1">
      <alignment vertical="center"/>
    </xf>
    <xf numFmtId="0" fontId="6" fillId="0" borderId="0" xfId="5" applyNumberFormat="1" applyFont="1" applyFill="1" applyBorder="1" applyAlignment="1" applyProtection="1">
      <alignment horizontal="center" vertical="center" wrapText="1"/>
    </xf>
    <xf numFmtId="0" fontId="6" fillId="0" borderId="0" xfId="16" applyFont="1" applyFill="1" applyAlignment="1">
      <alignment vertical="center"/>
    </xf>
    <xf numFmtId="2" fontId="6" fillId="0" borderId="0" xfId="35" applyNumberFormat="1" applyFont="1" applyFill="1" applyAlignment="1">
      <alignment vertical="center"/>
    </xf>
    <xf numFmtId="0" fontId="10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vertical="center"/>
    </xf>
    <xf numFmtId="0" fontId="6" fillId="0" borderId="0" xfId="42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/>
    </xf>
    <xf numFmtId="0" fontId="6" fillId="0" borderId="0" xfId="42" applyFont="1" applyFill="1" applyBorder="1" applyAlignment="1">
      <alignment horizontal="left" vertical="center"/>
    </xf>
    <xf numFmtId="0" fontId="7" fillId="0" borderId="0" xfId="42" applyFont="1" applyFill="1" applyBorder="1" applyAlignment="1">
      <alignment vertical="center"/>
    </xf>
    <xf numFmtId="0" fontId="6" fillId="0" borderId="0" xfId="42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7" fillId="0" borderId="0" xfId="42" applyFont="1" applyFill="1" applyBorder="1" applyAlignment="1">
      <alignment horizontal="center" vertical="center"/>
    </xf>
    <xf numFmtId="0" fontId="6" fillId="0" borderId="0" xfId="42" applyFont="1" applyFill="1" applyBorder="1" applyAlignment="1">
      <alignment vertical="center"/>
    </xf>
    <xf numFmtId="2" fontId="6" fillId="0" borderId="0" xfId="42" applyNumberFormat="1" applyFont="1" applyFill="1" applyBorder="1" applyAlignment="1">
      <alignment horizontal="center" vertical="center"/>
    </xf>
    <xf numFmtId="0" fontId="6" fillId="0" borderId="0" xfId="9" applyNumberFormat="1" applyFont="1" applyFill="1" applyBorder="1" applyAlignment="1" applyProtection="1">
      <alignment horizontal="center" vertical="center"/>
      <protection locked="0"/>
    </xf>
    <xf numFmtId="0" fontId="6" fillId="0" borderId="3" xfId="42" applyFont="1" applyFill="1" applyBorder="1" applyAlignment="1">
      <alignment horizontal="center" vertical="center" textRotation="90" wrapText="1"/>
    </xf>
    <xf numFmtId="0" fontId="6" fillId="0" borderId="4" xfId="42" applyFont="1" applyFill="1" applyBorder="1" applyAlignment="1">
      <alignment horizontal="center" vertical="center" textRotation="90" wrapText="1"/>
    </xf>
    <xf numFmtId="0" fontId="6" fillId="0" borderId="8" xfId="42" applyFont="1" applyFill="1" applyBorder="1" applyAlignment="1">
      <alignment horizontal="left" vertical="center"/>
    </xf>
    <xf numFmtId="0" fontId="6" fillId="0" borderId="8" xfId="42" applyFont="1" applyFill="1" applyBorder="1" applyAlignment="1">
      <alignment horizontal="center" vertical="center"/>
    </xf>
    <xf numFmtId="1" fontId="6" fillId="0" borderId="8" xfId="42" applyNumberFormat="1" applyFont="1" applyFill="1" applyBorder="1" applyAlignment="1">
      <alignment horizontal="center" vertical="center" wrapText="1"/>
    </xf>
    <xf numFmtId="0" fontId="6" fillId="0" borderId="3" xfId="42" applyFont="1" applyFill="1" applyBorder="1" applyAlignment="1">
      <alignment horizontal="center" vertical="center"/>
    </xf>
    <xf numFmtId="0" fontId="6" fillId="0" borderId="9" xfId="42" applyFont="1" applyFill="1" applyBorder="1" applyAlignment="1">
      <alignment horizontal="center" vertical="center"/>
    </xf>
    <xf numFmtId="0" fontId="6" fillId="0" borderId="10" xfId="42" applyFont="1" applyFill="1" applyBorder="1" applyAlignment="1">
      <alignment horizontal="center" vertical="center"/>
    </xf>
    <xf numFmtId="0" fontId="6" fillId="0" borderId="11" xfId="42" applyFont="1" applyFill="1" applyBorder="1" applyAlignment="1">
      <alignment horizontal="center" vertical="center"/>
    </xf>
    <xf numFmtId="49" fontId="6" fillId="0" borderId="1" xfId="42" applyNumberFormat="1" applyFont="1" applyFill="1" applyBorder="1" applyAlignment="1" applyProtection="1">
      <alignment horizontal="center" vertical="center" wrapText="1"/>
    </xf>
    <xf numFmtId="0" fontId="6" fillId="0" borderId="1" xfId="39" applyFont="1" applyFill="1" applyBorder="1" applyAlignment="1">
      <alignment vertical="center" wrapText="1"/>
    </xf>
    <xf numFmtId="0" fontId="6" fillId="0" borderId="12" xfId="39" applyFont="1" applyFill="1" applyBorder="1" applyAlignment="1">
      <alignment horizontal="center" vertical="center" wrapText="1"/>
    </xf>
    <xf numFmtId="167" fontId="6" fillId="0" borderId="1" xfId="39" applyNumberFormat="1" applyFont="1" applyFill="1" applyBorder="1" applyAlignment="1">
      <alignment horizontal="center" vertical="center" wrapText="1"/>
    </xf>
    <xf numFmtId="2" fontId="6" fillId="0" borderId="1" xfId="42" applyNumberFormat="1" applyFont="1" applyFill="1" applyBorder="1" applyAlignment="1">
      <alignment horizontal="center" vertical="center" wrapText="1"/>
    </xf>
    <xf numFmtId="2" fontId="6" fillId="0" borderId="1" xfId="45" applyNumberFormat="1" applyFont="1" applyFill="1" applyBorder="1" applyAlignment="1">
      <alignment horizontal="center" vertical="center" wrapText="1"/>
    </xf>
    <xf numFmtId="2" fontId="6" fillId="0" borderId="12" xfId="45" applyNumberFormat="1" applyFont="1" applyFill="1" applyBorder="1" applyAlignment="1">
      <alignment horizontal="center" vertical="center" wrapText="1"/>
    </xf>
    <xf numFmtId="1" fontId="6" fillId="0" borderId="1" xfId="39" applyNumberFormat="1" applyFont="1" applyFill="1" applyBorder="1" applyAlignment="1">
      <alignment horizontal="center" vertical="center" wrapText="1"/>
    </xf>
    <xf numFmtId="49" fontId="6" fillId="0" borderId="6" xfId="42" applyNumberFormat="1" applyFont="1" applyFill="1" applyBorder="1" applyAlignment="1" applyProtection="1">
      <alignment horizontal="center" vertical="center" wrapText="1"/>
    </xf>
    <xf numFmtId="0" fontId="6" fillId="0" borderId="6" xfId="39" applyFont="1" applyFill="1" applyBorder="1" applyAlignment="1">
      <alignment vertical="center" wrapText="1"/>
    </xf>
    <xf numFmtId="0" fontId="6" fillId="0" borderId="17" xfId="39" applyFont="1" applyFill="1" applyBorder="1" applyAlignment="1">
      <alignment horizontal="center" vertical="center" wrapText="1"/>
    </xf>
    <xf numFmtId="1" fontId="6" fillId="0" borderId="6" xfId="39" applyNumberFormat="1" applyFont="1" applyFill="1" applyBorder="1" applyAlignment="1">
      <alignment horizontal="center" vertical="center" wrapText="1"/>
    </xf>
    <xf numFmtId="167" fontId="6" fillId="0" borderId="6" xfId="39" applyNumberFormat="1" applyFont="1" applyFill="1" applyBorder="1" applyAlignment="1">
      <alignment horizontal="center" vertical="center" wrapText="1"/>
    </xf>
    <xf numFmtId="2" fontId="6" fillId="0" borderId="6" xfId="42" applyNumberFormat="1" applyFont="1" applyFill="1" applyBorder="1" applyAlignment="1">
      <alignment horizontal="center" vertical="center" wrapText="1"/>
    </xf>
    <xf numFmtId="2" fontId="6" fillId="0" borderId="6" xfId="45" applyNumberFormat="1" applyFont="1" applyFill="1" applyBorder="1" applyAlignment="1">
      <alignment horizontal="center" vertical="center" wrapText="1"/>
    </xf>
    <xf numFmtId="2" fontId="6" fillId="0" borderId="17" xfId="45" applyNumberFormat="1" applyFont="1" applyFill="1" applyBorder="1" applyAlignment="1">
      <alignment horizontal="center" vertical="center" wrapText="1"/>
    </xf>
    <xf numFmtId="0" fontId="10" fillId="0" borderId="1" xfId="39" applyFont="1" applyFill="1" applyBorder="1" applyAlignment="1">
      <alignment vertical="center" wrapText="1"/>
    </xf>
    <xf numFmtId="0" fontId="6" fillId="0" borderId="1" xfId="39" applyFont="1" applyFill="1" applyBorder="1" applyAlignment="1">
      <alignment horizontal="center" vertical="center" wrapText="1"/>
    </xf>
    <xf numFmtId="0" fontId="6" fillId="0" borderId="1" xfId="32" applyFont="1" applyFill="1" applyBorder="1" applyAlignment="1">
      <alignment vertical="center" wrapText="1"/>
    </xf>
    <xf numFmtId="0" fontId="6" fillId="0" borderId="1" xfId="32" applyFont="1" applyFill="1" applyBorder="1" applyAlignment="1">
      <alignment horizontal="center" vertical="center" wrapText="1"/>
    </xf>
    <xf numFmtId="0" fontId="6" fillId="0" borderId="1" xfId="39" applyFont="1" applyFill="1" applyBorder="1" applyAlignment="1">
      <alignment horizontal="center" vertical="center"/>
    </xf>
    <xf numFmtId="2" fontId="6" fillId="0" borderId="1" xfId="42" applyNumberFormat="1" applyFont="1" applyFill="1" applyBorder="1" applyAlignment="1" applyProtection="1">
      <alignment horizontal="center" vertical="center" wrapText="1"/>
    </xf>
    <xf numFmtId="2" fontId="6" fillId="0" borderId="1" xfId="39" applyNumberFormat="1" applyFont="1" applyFill="1" applyBorder="1" applyAlignment="1">
      <alignment horizontal="left" vertical="center" wrapText="1"/>
    </xf>
    <xf numFmtId="0" fontId="6" fillId="0" borderId="1" xfId="42" applyFont="1" applyFill="1" applyBorder="1" applyAlignment="1">
      <alignment horizontal="center" vertical="center" wrapText="1"/>
    </xf>
    <xf numFmtId="0" fontId="6" fillId="0" borderId="1" xfId="42" applyFont="1" applyFill="1" applyBorder="1" applyAlignment="1">
      <alignment horizontal="left" vertical="center" wrapText="1"/>
    </xf>
    <xf numFmtId="2" fontId="6" fillId="0" borderId="1" xfId="42" applyNumberFormat="1" applyFont="1" applyFill="1" applyBorder="1" applyAlignment="1">
      <alignment horizontal="left" vertical="center" wrapText="1"/>
    </xf>
    <xf numFmtId="0" fontId="6" fillId="0" borderId="13" xfId="42" applyFont="1" applyFill="1" applyBorder="1" applyAlignment="1">
      <alignment horizontal="center" vertical="center" wrapText="1"/>
    </xf>
    <xf numFmtId="0" fontId="6" fillId="0" borderId="13" xfId="42" applyFont="1" applyFill="1" applyBorder="1" applyAlignment="1">
      <alignment horizontal="left" vertical="center" wrapText="1"/>
    </xf>
    <xf numFmtId="2" fontId="6" fillId="0" borderId="13" xfId="39" applyNumberFormat="1" applyFont="1" applyFill="1" applyBorder="1" applyAlignment="1">
      <alignment horizontal="center" vertical="center" wrapText="1"/>
    </xf>
    <xf numFmtId="2" fontId="6" fillId="0" borderId="13" xfId="42" applyNumberFormat="1" applyFont="1" applyFill="1" applyBorder="1" applyAlignment="1">
      <alignment horizontal="center" vertical="center" wrapText="1"/>
    </xf>
    <xf numFmtId="0" fontId="6" fillId="0" borderId="15" xfId="42" applyFont="1" applyFill="1" applyBorder="1" applyAlignment="1">
      <alignment horizontal="center" vertical="center" wrapText="1"/>
    </xf>
    <xf numFmtId="0" fontId="6" fillId="0" borderId="18" xfId="42" applyFont="1" applyFill="1" applyBorder="1" applyAlignment="1">
      <alignment horizontal="center" vertical="center" wrapText="1"/>
    </xf>
    <xf numFmtId="0" fontId="6" fillId="0" borderId="6" xfId="42" applyFont="1" applyFill="1" applyBorder="1" applyAlignment="1">
      <alignment horizontal="left" vertical="center" wrapText="1"/>
    </xf>
    <xf numFmtId="0" fontId="6" fillId="0" borderId="6" xfId="42" applyFont="1" applyFill="1" applyBorder="1" applyAlignment="1">
      <alignment horizontal="center" vertical="center" wrapText="1"/>
    </xf>
    <xf numFmtId="0" fontId="6" fillId="0" borderId="0" xfId="42" applyFont="1" applyFill="1" applyBorder="1" applyAlignment="1">
      <alignment horizontal="center" vertical="center" wrapText="1"/>
    </xf>
    <xf numFmtId="2" fontId="6" fillId="0" borderId="0" xfId="39" applyNumberFormat="1" applyFont="1" applyFill="1" applyBorder="1" applyAlignment="1">
      <alignment horizontal="center" vertical="center" wrapText="1"/>
    </xf>
    <xf numFmtId="0" fontId="6" fillId="0" borderId="13" xfId="31" applyFont="1" applyFill="1" applyBorder="1" applyAlignment="1">
      <alignment vertical="center" wrapText="1"/>
    </xf>
    <xf numFmtId="0" fontId="6" fillId="0" borderId="13" xfId="31" applyFont="1" applyFill="1" applyBorder="1" applyAlignment="1">
      <alignment horizontal="center" vertical="center" wrapText="1"/>
    </xf>
    <xf numFmtId="167" fontId="6" fillId="0" borderId="13" xfId="31" applyNumberFormat="1" applyFont="1" applyFill="1" applyBorder="1" applyAlignment="1">
      <alignment horizontal="center" vertical="center" wrapText="1"/>
    </xf>
    <xf numFmtId="0" fontId="6" fillId="0" borderId="13" xfId="38" applyFont="1" applyFill="1" applyBorder="1" applyAlignment="1">
      <alignment horizontal="center" vertical="center" wrapText="1"/>
    </xf>
    <xf numFmtId="2" fontId="6" fillId="0" borderId="13" xfId="41" applyNumberFormat="1" applyFont="1" applyFill="1" applyBorder="1" applyAlignment="1" applyProtection="1">
      <alignment horizontal="center" vertical="center" wrapText="1"/>
    </xf>
    <xf numFmtId="2" fontId="6" fillId="0" borderId="1" xfId="38" applyNumberFormat="1" applyFont="1" applyFill="1" applyBorder="1" applyAlignment="1">
      <alignment horizontal="left" vertical="center" wrapText="1"/>
    </xf>
    <xf numFmtId="0" fontId="6" fillId="0" borderId="1" xfId="38" applyFont="1" applyFill="1" applyBorder="1" applyAlignment="1">
      <alignment horizontal="center" vertical="center" wrapText="1"/>
    </xf>
    <xf numFmtId="2" fontId="6" fillId="0" borderId="1" xfId="38" applyNumberFormat="1" applyFont="1" applyFill="1" applyBorder="1" applyAlignment="1">
      <alignment horizontal="center" vertical="center" wrapText="1"/>
    </xf>
    <xf numFmtId="2" fontId="6" fillId="0" borderId="1" xfId="38" applyNumberFormat="1" applyFont="1" applyFill="1" applyBorder="1" applyAlignment="1" applyProtection="1">
      <alignment horizontal="center" vertical="center" wrapText="1"/>
    </xf>
    <xf numFmtId="0" fontId="6" fillId="0" borderId="1" xfId="38" applyFont="1" applyFill="1" applyBorder="1" applyAlignment="1">
      <alignment horizontal="left" vertical="center" wrapText="1"/>
    </xf>
    <xf numFmtId="167" fontId="6" fillId="0" borderId="1" xfId="32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2" fontId="7" fillId="0" borderId="1" xfId="39" applyNumberFormat="1" applyFont="1" applyFill="1" applyBorder="1" applyAlignment="1">
      <alignment horizontal="center" vertical="center" wrapText="1"/>
    </xf>
    <xf numFmtId="2" fontId="6" fillId="0" borderId="1" xfId="39" applyNumberFormat="1" applyFont="1" applyFill="1" applyBorder="1" applyAlignment="1" applyProtection="1">
      <alignment horizontal="center" vertical="center" wrapText="1"/>
    </xf>
    <xf numFmtId="0" fontId="7" fillId="0" borderId="1" xfId="39" applyFont="1" applyFill="1" applyBorder="1" applyAlignment="1">
      <alignment horizontal="center" vertical="center" wrapText="1"/>
    </xf>
    <xf numFmtId="2" fontId="6" fillId="0" borderId="1" xfId="39" applyNumberFormat="1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7" fillId="0" borderId="19" xfId="41" applyFont="1" applyFill="1" applyBorder="1" applyAlignment="1">
      <alignment vertical="center"/>
    </xf>
    <xf numFmtId="167" fontId="6" fillId="0" borderId="1" xfId="0" applyNumberFormat="1" applyFont="1" applyFill="1" applyBorder="1" applyAlignment="1">
      <alignment horizontal="center" vertical="center"/>
    </xf>
    <xf numFmtId="2" fontId="6" fillId="0" borderId="1" xfId="44" applyNumberFormat="1" applyFont="1" applyFill="1" applyBorder="1" applyAlignment="1">
      <alignment horizontal="center" vertical="center" wrapText="1"/>
    </xf>
    <xf numFmtId="0" fontId="6" fillId="0" borderId="1" xfId="31" applyFont="1" applyFill="1" applyBorder="1" applyAlignment="1">
      <alignment horizontal="left" vertical="center" wrapText="1"/>
    </xf>
    <xf numFmtId="167" fontId="6" fillId="0" borderId="1" xfId="31" applyNumberFormat="1" applyFont="1" applyFill="1" applyBorder="1" applyAlignment="1">
      <alignment horizontal="center" vertical="center" wrapText="1"/>
    </xf>
    <xf numFmtId="2" fontId="6" fillId="0" borderId="12" xfId="44" applyNumberFormat="1" applyFont="1" applyFill="1" applyBorder="1" applyAlignment="1">
      <alignment horizontal="center" vertical="center" wrapText="1"/>
    </xf>
    <xf numFmtId="0" fontId="6" fillId="0" borderId="1" xfId="31" applyFont="1" applyFill="1" applyBorder="1" applyAlignment="1">
      <alignment horizontal="center" vertical="center" wrapText="1"/>
    </xf>
    <xf numFmtId="0" fontId="6" fillId="0" borderId="0" xfId="31" applyFont="1" applyFill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7" fillId="0" borderId="1" xfId="41" applyFont="1" applyFill="1" applyBorder="1" applyAlignment="1">
      <alignment horizontal="center" vertical="center" wrapText="1"/>
    </xf>
    <xf numFmtId="0" fontId="12" fillId="0" borderId="1" xfId="41" applyFont="1" applyFill="1" applyBorder="1" applyAlignment="1">
      <alignment vertical="center" wrapText="1"/>
    </xf>
    <xf numFmtId="1" fontId="6" fillId="0" borderId="0" xfId="41" applyNumberFormat="1" applyFont="1" applyFill="1" applyBorder="1" applyAlignment="1">
      <alignment horizontal="left" vertical="center" wrapText="1"/>
    </xf>
    <xf numFmtId="0" fontId="6" fillId="0" borderId="0" xfId="4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67" fontId="6" fillId="0" borderId="1" xfId="41" applyNumberFormat="1" applyFont="1" applyFill="1" applyBorder="1" applyAlignment="1">
      <alignment horizontal="center" vertical="center" wrapText="1"/>
    </xf>
    <xf numFmtId="2" fontId="12" fillId="0" borderId="1" xfId="41" applyNumberFormat="1" applyFont="1" applyFill="1" applyBorder="1" applyAlignment="1">
      <alignment horizontal="center" vertical="center" wrapText="1"/>
    </xf>
    <xf numFmtId="0" fontId="17" fillId="0" borderId="1" xfId="4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67" fontId="6" fillId="0" borderId="0" xfId="0" applyNumberFormat="1" applyFont="1" applyFill="1" applyBorder="1" applyAlignment="1">
      <alignment vertical="center"/>
    </xf>
    <xf numFmtId="0" fontId="13" fillId="0" borderId="1" xfId="41" applyFont="1" applyFill="1" applyBorder="1" applyAlignment="1">
      <alignment horizontal="left" vertical="center" wrapText="1"/>
    </xf>
    <xf numFmtId="0" fontId="6" fillId="0" borderId="0" xfId="35" applyFont="1" applyFill="1" applyBorder="1" applyAlignment="1">
      <alignment horizontal="left" vertical="center"/>
    </xf>
    <xf numFmtId="167" fontId="6" fillId="0" borderId="0" xfId="35" applyNumberFormat="1" applyFont="1" applyFill="1" applyBorder="1" applyAlignment="1">
      <alignment horizontal="left" vertical="center"/>
    </xf>
    <xf numFmtId="0" fontId="6" fillId="0" borderId="0" xfId="35" applyFont="1" applyFill="1" applyBorder="1" applyAlignment="1">
      <alignment vertical="center"/>
    </xf>
    <xf numFmtId="0" fontId="6" fillId="0" borderId="0" xfId="35" applyFont="1" applyFill="1" applyBorder="1" applyAlignment="1">
      <alignment vertical="center" wrapText="1"/>
    </xf>
    <xf numFmtId="167" fontId="6" fillId="0" borderId="0" xfId="35" applyNumberFormat="1" applyFont="1" applyFill="1" applyBorder="1" applyAlignment="1">
      <alignment vertical="center"/>
    </xf>
    <xf numFmtId="0" fontId="13" fillId="0" borderId="19" xfId="31" applyFont="1" applyFill="1" applyBorder="1" applyAlignment="1">
      <alignment vertical="center"/>
    </xf>
    <xf numFmtId="2" fontId="6" fillId="0" borderId="1" xfId="21" applyNumberFormat="1" applyFont="1" applyFill="1" applyBorder="1" applyAlignment="1">
      <alignment horizontal="center" vertical="center" wrapText="1"/>
    </xf>
    <xf numFmtId="2" fontId="6" fillId="0" borderId="1" xfId="41" applyNumberFormat="1" applyFont="1" applyFill="1" applyBorder="1" applyAlignment="1">
      <alignment vertical="center" wrapText="1"/>
    </xf>
    <xf numFmtId="0" fontId="6" fillId="0" borderId="12" xfId="34" applyFont="1" applyFill="1" applyBorder="1" applyAlignment="1">
      <alignment horizontal="center" vertical="center" wrapText="1"/>
    </xf>
    <xf numFmtId="2" fontId="6" fillId="0" borderId="1" xfId="34" applyNumberFormat="1" applyFont="1" applyFill="1" applyBorder="1" applyAlignment="1">
      <alignment horizontal="center" vertical="center" wrapText="1"/>
    </xf>
    <xf numFmtId="0" fontId="6" fillId="0" borderId="1" xfId="34" applyFont="1" applyFill="1" applyBorder="1" applyAlignment="1">
      <alignment vertical="center" wrapText="1"/>
    </xf>
    <xf numFmtId="0" fontId="6" fillId="0" borderId="1" xfId="3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2" fontId="6" fillId="0" borderId="1" xfId="4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6" fillId="0" borderId="1" xfId="41" applyFont="1" applyFill="1" applyBorder="1" applyAlignment="1">
      <alignment horizontal="center" vertical="center"/>
    </xf>
    <xf numFmtId="2" fontId="6" fillId="0" borderId="1" xfId="41" applyNumberFormat="1" applyFont="1" applyFill="1" applyBorder="1" applyAlignment="1" applyProtection="1">
      <alignment horizontal="center" vertical="center"/>
    </xf>
    <xf numFmtId="167" fontId="6" fillId="0" borderId="1" xfId="0" applyNumberFormat="1" applyFont="1" applyFill="1" applyBorder="1" applyAlignment="1">
      <alignment horizontal="left" wrapText="1"/>
    </xf>
    <xf numFmtId="167" fontId="6" fillId="0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6" fillId="0" borderId="0" xfId="41" applyFont="1" applyFill="1" applyAlignment="1">
      <alignment horizontal="center" vertical="center" wrapText="1"/>
    </xf>
    <xf numFmtId="0" fontId="7" fillId="0" borderId="0" xfId="41" applyFont="1" applyFill="1" applyBorder="1" applyAlignment="1">
      <alignment vertical="center" wrapText="1"/>
    </xf>
    <xf numFmtId="167" fontId="13" fillId="0" borderId="1" xfId="0" applyNumberFormat="1" applyFont="1" applyFill="1" applyBorder="1" applyAlignment="1">
      <alignment wrapText="1"/>
    </xf>
    <xf numFmtId="167" fontId="11" fillId="0" borderId="1" xfId="0" applyNumberFormat="1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center" wrapText="1"/>
    </xf>
    <xf numFmtId="2" fontId="13" fillId="0" borderId="1" xfId="41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35" applyFont="1" applyFill="1" applyAlignment="1">
      <alignment horizontal="left" vertical="center" wrapText="1"/>
    </xf>
    <xf numFmtId="0" fontId="7" fillId="0" borderId="0" xfId="41" applyFont="1" applyFill="1" applyBorder="1" applyAlignment="1">
      <alignment horizontal="left" vertical="center" wrapText="1"/>
    </xf>
    <xf numFmtId="0" fontId="7" fillId="0" borderId="1" xfId="7" applyNumberFormat="1" applyFont="1" applyFill="1" applyBorder="1" applyAlignment="1" applyProtection="1">
      <alignment horizontal="center" vertical="center" wrapText="1"/>
    </xf>
    <xf numFmtId="0" fontId="6" fillId="0" borderId="1" xfId="7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6" fillId="0" borderId="12" xfId="41" applyNumberFormat="1" applyFont="1" applyFill="1" applyBorder="1" applyAlignment="1" applyProtection="1">
      <alignment horizontal="center" vertical="center" wrapText="1"/>
    </xf>
    <xf numFmtId="0" fontId="6" fillId="0" borderId="1" xfId="7" applyNumberFormat="1" applyFont="1" applyFill="1" applyBorder="1" applyAlignment="1" applyProtection="1">
      <alignment horizontal="left" vertical="center" wrapText="1"/>
    </xf>
    <xf numFmtId="2" fontId="6" fillId="0" borderId="1" xfId="7" applyNumberFormat="1" applyFont="1" applyFill="1" applyBorder="1" applyAlignment="1" applyProtection="1">
      <alignment horizontal="center" vertical="center" wrapText="1"/>
    </xf>
    <xf numFmtId="0" fontId="6" fillId="0" borderId="1" xfId="7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2" xfId="7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167" fontId="6" fillId="0" borderId="1" xfId="7" applyNumberFormat="1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6" fillId="0" borderId="12" xfId="42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41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7" fillId="0" borderId="0" xfId="0" applyFont="1" applyFill="1" applyBorder="1" applyAlignment="1">
      <alignment horizontal="left" vertical="center" wrapText="1"/>
    </xf>
    <xf numFmtId="2" fontId="6" fillId="0" borderId="0" xfId="7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1" fontId="13" fillId="0" borderId="1" xfId="41" applyNumberFormat="1" applyFont="1" applyFill="1" applyBorder="1" applyAlignment="1">
      <alignment horizontal="left" vertical="center" wrapText="1"/>
    </xf>
    <xf numFmtId="49" fontId="6" fillId="0" borderId="13" xfId="41" applyNumberFormat="1" applyFont="1" applyFill="1" applyBorder="1" applyAlignment="1" applyProtection="1">
      <alignment horizontal="center" vertical="center" wrapText="1"/>
    </xf>
    <xf numFmtId="1" fontId="6" fillId="0" borderId="1" xfId="41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0" xfId="41" applyFont="1" applyFill="1" applyAlignment="1">
      <alignment vertical="top" wrapText="1"/>
    </xf>
    <xf numFmtId="167" fontId="6" fillId="0" borderId="1" xfId="41" applyNumberFormat="1" applyFont="1" applyFill="1" applyBorder="1" applyAlignment="1">
      <alignment horizontal="center" vertical="center"/>
    </xf>
    <xf numFmtId="49" fontId="6" fillId="0" borderId="6" xfId="41" applyNumberFormat="1" applyFont="1" applyFill="1" applyBorder="1" applyAlignment="1" applyProtection="1">
      <alignment horizontal="center" vertical="center" wrapText="1"/>
    </xf>
    <xf numFmtId="0" fontId="6" fillId="0" borderId="6" xfId="4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6" xfId="41" applyNumberFormat="1" applyFont="1" applyFill="1" applyBorder="1" applyAlignment="1">
      <alignment horizontal="center" vertical="center" wrapText="1"/>
    </xf>
    <xf numFmtId="164" fontId="6" fillId="0" borderId="6" xfId="1" applyNumberFormat="1" applyFont="1" applyFill="1" applyBorder="1" applyAlignment="1" applyProtection="1">
      <alignment horizontal="center" vertical="center"/>
    </xf>
    <xf numFmtId="164" fontId="6" fillId="0" borderId="6" xfId="1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6" fillId="0" borderId="0" xfId="21" applyFont="1" applyFill="1" applyBorder="1" applyAlignment="1">
      <alignment vertical="center"/>
    </xf>
    <xf numFmtId="0" fontId="6" fillId="0" borderId="0" xfId="16" applyFont="1" applyFill="1" applyBorder="1" applyAlignment="1">
      <alignment vertical="center"/>
    </xf>
    <xf numFmtId="2" fontId="6" fillId="0" borderId="0" xfId="35" applyNumberFormat="1" applyFont="1" applyFill="1" applyBorder="1" applyAlignment="1">
      <alignment vertical="center"/>
    </xf>
    <xf numFmtId="0" fontId="19" fillId="0" borderId="0" xfId="0" applyFont="1"/>
    <xf numFmtId="167" fontId="6" fillId="3" borderId="1" xfId="41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69" fontId="6" fillId="4" borderId="1" xfId="15" applyNumberFormat="1" applyFont="1" applyFill="1" applyBorder="1" applyAlignment="1">
      <alignment horizontal="center" vertical="center" wrapText="1"/>
    </xf>
    <xf numFmtId="2" fontId="6" fillId="4" borderId="1" xfId="15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1" fontId="6" fillId="4" borderId="1" xfId="15" applyNumberFormat="1" applyFont="1" applyFill="1" applyBorder="1" applyAlignment="1">
      <alignment horizontal="center" vertical="center" wrapText="1"/>
    </xf>
    <xf numFmtId="0" fontId="6" fillId="0" borderId="20" xfId="4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20" xfId="41" applyFont="1" applyFill="1" applyBorder="1" applyAlignment="1">
      <alignment vertical="center" wrapText="1"/>
    </xf>
    <xf numFmtId="0" fontId="6" fillId="0" borderId="13" xfId="41" applyFont="1" applyFill="1" applyBorder="1" applyAlignment="1">
      <alignment horizontal="center" vertical="center" wrapText="1"/>
    </xf>
    <xf numFmtId="0" fontId="6" fillId="0" borderId="6" xfId="41" applyFont="1" applyFill="1" applyBorder="1" applyAlignment="1">
      <alignment horizontal="center" vertical="center" wrapText="1"/>
    </xf>
    <xf numFmtId="1" fontId="7" fillId="4" borderId="1" xfId="15" applyNumberFormat="1" applyFont="1" applyFill="1" applyBorder="1" applyAlignment="1">
      <alignment horizontal="center" vertical="center" wrapText="1"/>
    </xf>
    <xf numFmtId="167" fontId="7" fillId="4" borderId="1" xfId="15" applyNumberFormat="1" applyFont="1" applyFill="1" applyBorder="1" applyAlignment="1">
      <alignment horizontal="center" vertical="center" wrapText="1"/>
    </xf>
    <xf numFmtId="2" fontId="7" fillId="4" borderId="1" xfId="15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/>
    </xf>
    <xf numFmtId="0" fontId="8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/>
    </xf>
    <xf numFmtId="0" fontId="7" fillId="0" borderId="0" xfId="35" applyFont="1" applyFill="1" applyBorder="1" applyAlignment="1">
      <alignment horizontal="left" vertical="center"/>
    </xf>
    <xf numFmtId="0" fontId="6" fillId="0" borderId="0" xfId="35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2" fontId="6" fillId="0" borderId="0" xfId="0" applyNumberFormat="1" applyFont="1" applyFill="1" applyAlignment="1">
      <alignment horizontal="left" vertical="center"/>
    </xf>
    <xf numFmtId="0" fontId="6" fillId="0" borderId="0" xfId="41" applyFont="1" applyFill="1" applyAlignment="1">
      <alignment horizontal="left" vertical="center"/>
    </xf>
    <xf numFmtId="0" fontId="6" fillId="0" borderId="0" xfId="35" applyFont="1" applyFill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2" fontId="13" fillId="0" borderId="0" xfId="0" applyNumberFormat="1" applyFont="1" applyFill="1" applyAlignment="1">
      <alignment vertical="center"/>
    </xf>
    <xf numFmtId="2" fontId="7" fillId="0" borderId="2" xfId="21" applyNumberFormat="1" applyFont="1" applyFill="1" applyBorder="1" applyAlignment="1">
      <alignment horizontal="center" vertical="center"/>
    </xf>
    <xf numFmtId="0" fontId="7" fillId="0" borderId="0" xfId="35" applyFont="1" applyFill="1" applyBorder="1" applyAlignment="1">
      <alignment vertical="center" wrapText="1"/>
    </xf>
    <xf numFmtId="0" fontId="7" fillId="0" borderId="0" xfId="35" applyFont="1" applyFill="1" applyBorder="1" applyAlignment="1">
      <alignment horizontal="center" vertical="center" wrapText="1"/>
    </xf>
    <xf numFmtId="0" fontId="6" fillId="0" borderId="1" xfId="35" applyFont="1" applyFill="1" applyBorder="1" applyAlignment="1">
      <alignment horizontal="center" vertical="center"/>
    </xf>
    <xf numFmtId="0" fontId="6" fillId="0" borderId="6" xfId="41" applyFont="1" applyFill="1" applyBorder="1" applyAlignment="1">
      <alignment horizontal="center" vertical="center"/>
    </xf>
    <xf numFmtId="1" fontId="6" fillId="0" borderId="6" xfId="41" applyNumberFormat="1" applyFont="1" applyFill="1" applyBorder="1" applyAlignment="1">
      <alignment horizontal="center" vertical="center" wrapText="1"/>
    </xf>
    <xf numFmtId="0" fontId="6" fillId="0" borderId="1" xfId="35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36" applyFont="1" applyFill="1" applyBorder="1" applyAlignment="1">
      <alignment horizontal="left" vertical="center"/>
    </xf>
    <xf numFmtId="0" fontId="6" fillId="0" borderId="0" xfId="36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36" applyFont="1" applyFill="1" applyBorder="1" applyAlignment="1">
      <alignment horizontal="center" vertical="center"/>
    </xf>
    <xf numFmtId="0" fontId="6" fillId="0" borderId="1" xfId="36" applyFont="1" applyFill="1" applyBorder="1" applyAlignment="1">
      <alignment vertical="center"/>
    </xf>
    <xf numFmtId="0" fontId="6" fillId="0" borderId="0" xfId="36" applyFont="1" applyFill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/>
    <xf numFmtId="0" fontId="6" fillId="0" borderId="1" xfId="35" applyFont="1" applyFill="1" applyBorder="1" applyAlignment="1">
      <alignment horizontal="center" vertical="center" textRotation="90" wrapText="1"/>
    </xf>
    <xf numFmtId="0" fontId="8" fillId="0" borderId="1" xfId="41" applyFont="1" applyFill="1" applyBorder="1" applyAlignment="1">
      <alignment horizontal="center" vertical="center"/>
    </xf>
    <xf numFmtId="0" fontId="8" fillId="0" borderId="1" xfId="41" applyFont="1" applyFill="1" applyBorder="1" applyAlignment="1">
      <alignment horizontal="center" vertical="center" wrapText="1"/>
    </xf>
    <xf numFmtId="0" fontId="6" fillId="0" borderId="12" xfId="41" applyFont="1" applyFill="1" applyBorder="1" applyAlignment="1">
      <alignment horizontal="center" vertical="center"/>
    </xf>
    <xf numFmtId="0" fontId="8" fillId="0" borderId="1" xfId="16" applyFont="1" applyFill="1" applyBorder="1" applyAlignment="1">
      <alignment horizontal="center" wrapText="1"/>
    </xf>
    <xf numFmtId="0" fontId="8" fillId="0" borderId="13" xfId="16" applyFont="1" applyFill="1" applyBorder="1" applyAlignment="1">
      <alignment horizontal="center" wrapText="1"/>
    </xf>
    <xf numFmtId="0" fontId="8" fillId="0" borderId="21" xfId="16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0" applyNumberFormat="1" applyFont="1" applyFill="1" applyBorder="1" applyAlignment="1">
      <alignment horizontal="left" wrapText="1"/>
    </xf>
    <xf numFmtId="2" fontId="6" fillId="0" borderId="1" xfId="33" applyNumberFormat="1" applyFont="1" applyFill="1" applyBorder="1" applyAlignment="1">
      <alignment horizontal="center" wrapText="1"/>
    </xf>
    <xf numFmtId="2" fontId="8" fillId="0" borderId="1" xfId="33" applyNumberFormat="1" applyFont="1" applyFill="1" applyBorder="1" applyAlignment="1">
      <alignment horizontal="center" wrapText="1"/>
    </xf>
    <xf numFmtId="2" fontId="6" fillId="0" borderId="12" xfId="33" applyNumberFormat="1" applyFont="1" applyFill="1" applyBorder="1" applyAlignment="1">
      <alignment horizontal="center" wrapText="1"/>
    </xf>
    <xf numFmtId="2" fontId="6" fillId="0" borderId="0" xfId="33" applyNumberFormat="1" applyFont="1" applyFill="1" applyBorder="1" applyAlignment="1">
      <alignment horizontal="center" wrapText="1"/>
    </xf>
    <xf numFmtId="2" fontId="8" fillId="0" borderId="0" xfId="33" applyNumberFormat="1" applyFont="1" applyFill="1" applyBorder="1" applyAlignment="1">
      <alignment horizontal="center" wrapText="1"/>
    </xf>
    <xf numFmtId="0" fontId="7" fillId="0" borderId="0" xfId="33" applyFont="1" applyFill="1" applyBorder="1" applyAlignment="1">
      <alignment vertical="center"/>
    </xf>
    <xf numFmtId="2" fontId="7" fillId="0" borderId="0" xfId="33" applyNumberFormat="1" applyFont="1" applyFill="1" applyBorder="1" applyAlignment="1">
      <alignment horizontal="center" vertical="center"/>
    </xf>
    <xf numFmtId="9" fontId="7" fillId="0" borderId="0" xfId="33" applyNumberFormat="1" applyFont="1" applyFill="1" applyAlignment="1">
      <alignment horizontal="center" vertical="center"/>
    </xf>
    <xf numFmtId="0" fontId="7" fillId="0" borderId="0" xfId="33" applyFont="1" applyFill="1" applyAlignment="1">
      <alignment vertical="center"/>
    </xf>
    <xf numFmtId="2" fontId="7" fillId="0" borderId="0" xfId="33" applyNumberFormat="1" applyFont="1" applyFill="1" applyAlignment="1">
      <alignment horizontal="center" vertical="center"/>
    </xf>
    <xf numFmtId="0" fontId="7" fillId="0" borderId="0" xfId="41" applyFont="1" applyFill="1" applyBorder="1" applyAlignment="1">
      <alignment horizontal="left" vertical="center"/>
    </xf>
    <xf numFmtId="0" fontId="6" fillId="0" borderId="0" xfId="47" applyFont="1" applyFill="1" applyBorder="1" applyAlignment="1" applyProtection="1">
      <alignment vertical="center"/>
    </xf>
    <xf numFmtId="0" fontId="23" fillId="0" borderId="0" xfId="0" applyFont="1" applyFill="1" applyAlignment="1">
      <alignment vertical="center"/>
    </xf>
    <xf numFmtId="0" fontId="7" fillId="0" borderId="0" xfId="21" applyFont="1" applyFill="1" applyAlignment="1">
      <alignment horizontal="left" vertical="center"/>
    </xf>
    <xf numFmtId="0" fontId="7" fillId="0" borderId="0" xfId="21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7" fillId="0" borderId="0" xfId="47" applyFont="1" applyFill="1" applyBorder="1" applyAlignment="1" applyProtection="1">
      <alignment vertical="center"/>
    </xf>
    <xf numFmtId="0" fontId="6" fillId="0" borderId="0" xfId="47" applyFont="1" applyFill="1" applyBorder="1" applyAlignment="1" applyProtection="1">
      <alignment horizontal="center" vertical="center"/>
    </xf>
    <xf numFmtId="2" fontId="6" fillId="0" borderId="0" xfId="41" applyNumberFormat="1" applyFont="1" applyFill="1" applyBorder="1" applyAlignment="1">
      <alignment horizontal="center" vertical="center"/>
    </xf>
    <xf numFmtId="0" fontId="6" fillId="0" borderId="24" xfId="34" applyNumberFormat="1" applyFont="1" applyFill="1" applyBorder="1" applyAlignment="1" applyProtection="1">
      <alignment horizontal="left" vertical="center" wrapText="1"/>
    </xf>
    <xf numFmtId="0" fontId="6" fillId="0" borderId="24" xfId="21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vertical="center"/>
    </xf>
    <xf numFmtId="0" fontId="6" fillId="0" borderId="0" xfId="21" applyFont="1" applyFill="1" applyBorder="1" applyAlignment="1">
      <alignment horizontal="center" vertical="center"/>
    </xf>
    <xf numFmtId="0" fontId="6" fillId="0" borderId="24" xfId="21" applyNumberFormat="1" applyFont="1" applyFill="1" applyBorder="1" applyAlignment="1" applyProtection="1">
      <alignment horizontal="left" vertical="center" wrapText="1"/>
    </xf>
    <xf numFmtId="2" fontId="6" fillId="0" borderId="24" xfId="21" applyNumberFormat="1" applyFont="1" applyFill="1" applyBorder="1" applyAlignment="1" applyProtection="1">
      <alignment horizontal="right" vertical="center"/>
    </xf>
    <xf numFmtId="0" fontId="6" fillId="0" borderId="0" xfId="21" applyNumberFormat="1" applyFont="1" applyFill="1" applyBorder="1" applyAlignment="1" applyProtection="1">
      <alignment horizontal="center" vertical="center"/>
    </xf>
    <xf numFmtId="0" fontId="8" fillId="0" borderId="0" xfId="47" applyFont="1" applyFill="1" applyAlignment="1">
      <alignment vertical="center"/>
    </xf>
    <xf numFmtId="0" fontId="6" fillId="0" borderId="0" xfId="21" applyNumberFormat="1" applyFont="1" applyFill="1" applyBorder="1" applyAlignment="1" applyProtection="1">
      <alignment horizontal="left" vertical="center" wrapText="1"/>
    </xf>
    <xf numFmtId="2" fontId="7" fillId="0" borderId="0" xfId="21" applyNumberFormat="1" applyFont="1" applyFill="1" applyAlignment="1">
      <alignment horizontal="right" vertical="center"/>
    </xf>
    <xf numFmtId="2" fontId="7" fillId="0" borderId="0" xfId="21" applyNumberFormat="1" applyFont="1" applyFill="1" applyBorder="1" applyAlignment="1" applyProtection="1">
      <alignment horizontal="right" vertical="center"/>
    </xf>
    <xf numFmtId="0" fontId="6" fillId="0" borderId="0" xfId="21" applyFont="1" applyFill="1" applyAlignment="1">
      <alignment horizontal="left" vertical="center" wrapText="1"/>
    </xf>
    <xf numFmtId="0" fontId="7" fillId="0" borderId="0" xfId="21" applyFont="1" applyFill="1" applyAlignment="1">
      <alignment horizontal="right" vertical="center" wrapText="1"/>
    </xf>
    <xf numFmtId="9" fontId="7" fillId="0" borderId="0" xfId="48" applyFont="1" applyFill="1" applyAlignment="1">
      <alignment horizontal="right" vertical="center"/>
    </xf>
    <xf numFmtId="0" fontId="26" fillId="0" borderId="1" xfId="32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7" fillId="0" borderId="0" xfId="21" applyFont="1" applyFill="1" applyAlignment="1">
      <alignment horizontal="center" vertical="center"/>
    </xf>
    <xf numFmtId="0" fontId="7" fillId="0" borderId="0" xfId="41" applyFont="1" applyFill="1" applyBorder="1" applyAlignment="1">
      <alignment horizontal="left" vertical="center"/>
    </xf>
    <xf numFmtId="0" fontId="7" fillId="0" borderId="0" xfId="35" applyFont="1" applyFill="1" applyBorder="1" applyAlignment="1">
      <alignment horizontal="left" vertical="center" wrapText="1"/>
    </xf>
    <xf numFmtId="0" fontId="6" fillId="0" borderId="0" xfId="41" applyFont="1" applyFill="1" applyBorder="1" applyAlignment="1">
      <alignment horizontal="right" vertical="center"/>
    </xf>
    <xf numFmtId="0" fontId="7" fillId="0" borderId="1" xfId="34" applyNumberFormat="1" applyFont="1" applyFill="1" applyBorder="1" applyAlignment="1" applyProtection="1">
      <alignment horizontal="center" vertical="center" wrapText="1"/>
    </xf>
    <xf numFmtId="0" fontId="7" fillId="0" borderId="1" xfId="21" applyFont="1" applyFill="1" applyBorder="1" applyAlignment="1">
      <alignment horizontal="center" vertical="center" wrapText="1"/>
    </xf>
    <xf numFmtId="0" fontId="7" fillId="0" borderId="1" xfId="21" applyNumberFormat="1" applyFont="1" applyFill="1" applyBorder="1" applyAlignment="1" applyProtection="1">
      <alignment horizontal="center" vertical="center" wrapText="1"/>
    </xf>
    <xf numFmtId="0" fontId="6" fillId="0" borderId="0" xfId="41" applyFont="1" applyFill="1" applyBorder="1" applyAlignment="1">
      <alignment horizontal="center" vertical="center" wrapText="1"/>
    </xf>
    <xf numFmtId="0" fontId="7" fillId="0" borderId="0" xfId="41" applyFont="1" applyFill="1" applyBorder="1" applyAlignment="1">
      <alignment horizontal="right" vertical="center"/>
    </xf>
    <xf numFmtId="0" fontId="6" fillId="0" borderId="22" xfId="41" applyFont="1" applyFill="1" applyBorder="1" applyAlignment="1">
      <alignment horizontal="right" vertical="center"/>
    </xf>
    <xf numFmtId="0" fontId="6" fillId="0" borderId="8" xfId="41" applyFont="1" applyFill="1" applyBorder="1" applyAlignment="1">
      <alignment horizontal="center" vertical="center" textRotation="90" wrapText="1"/>
    </xf>
    <xf numFmtId="0" fontId="6" fillId="0" borderId="2" xfId="41" applyFont="1" applyFill="1" applyBorder="1" applyAlignment="1">
      <alignment horizontal="center" vertical="center" wrapText="1"/>
    </xf>
    <xf numFmtId="0" fontId="6" fillId="0" borderId="8" xfId="41" applyFont="1" applyFill="1" applyBorder="1" applyAlignment="1">
      <alignment horizontal="center" vertical="center" textRotation="90"/>
    </xf>
    <xf numFmtId="0" fontId="6" fillId="0" borderId="23" xfId="35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42" applyFont="1" applyFill="1" applyBorder="1" applyAlignment="1">
      <alignment horizontal="right" vertical="center"/>
    </xf>
    <xf numFmtId="0" fontId="6" fillId="0" borderId="0" xfId="9" applyNumberFormat="1" applyFont="1" applyFill="1" applyBorder="1" applyAlignment="1" applyProtection="1">
      <alignment horizontal="right" vertical="center"/>
      <protection locked="0"/>
    </xf>
    <xf numFmtId="0" fontId="6" fillId="0" borderId="0" xfId="9" applyNumberFormat="1" applyFont="1" applyFill="1" applyBorder="1" applyAlignment="1" applyProtection="1">
      <alignment horizontal="left" vertical="center"/>
      <protection locked="0"/>
    </xf>
    <xf numFmtId="2" fontId="6" fillId="0" borderId="0" xfId="24" applyNumberFormat="1" applyFont="1" applyFill="1" applyBorder="1" applyAlignment="1" applyProtection="1">
      <alignment horizontal="center" wrapText="1"/>
    </xf>
    <xf numFmtId="0" fontId="6" fillId="0" borderId="8" xfId="42" applyFont="1" applyFill="1" applyBorder="1" applyAlignment="1">
      <alignment horizontal="left" vertical="center" textRotation="90" wrapText="1"/>
    </xf>
    <xf numFmtId="0" fontId="6" fillId="0" borderId="8" xfId="42" applyFont="1" applyFill="1" applyBorder="1" applyAlignment="1">
      <alignment horizontal="center" vertical="center" textRotation="90" wrapText="1"/>
    </xf>
    <xf numFmtId="0" fontId="6" fillId="0" borderId="8" xfId="42" applyFont="1" applyFill="1" applyBorder="1" applyAlignment="1">
      <alignment horizontal="center" vertical="center" wrapText="1"/>
    </xf>
    <xf numFmtId="0" fontId="6" fillId="0" borderId="8" xfId="42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6" fillId="0" borderId="1" xfId="41" applyFont="1" applyFill="1" applyBorder="1" applyAlignment="1">
      <alignment horizontal="center" vertical="center" wrapText="1"/>
    </xf>
    <xf numFmtId="0" fontId="6" fillId="0" borderId="1" xfId="35" applyFont="1" applyFill="1" applyBorder="1" applyAlignment="1">
      <alignment horizontal="center" vertical="center"/>
    </xf>
    <xf numFmtId="0" fontId="6" fillId="0" borderId="6" xfId="41" applyFont="1" applyFill="1" applyBorder="1" applyAlignment="1">
      <alignment horizontal="center" vertical="center" textRotation="90" wrapText="1"/>
    </xf>
    <xf numFmtId="0" fontId="6" fillId="0" borderId="6" xfId="41" applyFont="1" applyFill="1" applyBorder="1" applyAlignment="1">
      <alignment horizontal="center" vertical="center" wrapText="1"/>
    </xf>
    <xf numFmtId="0" fontId="6" fillId="0" borderId="6" xfId="41" applyFont="1" applyFill="1" applyBorder="1" applyAlignment="1">
      <alignment horizontal="center" vertical="center" textRotation="90"/>
    </xf>
    <xf numFmtId="0" fontId="6" fillId="0" borderId="1" xfId="41" applyFont="1" applyFill="1" applyBorder="1" applyAlignment="1">
      <alignment horizontal="center" vertical="center" textRotation="90" wrapText="1"/>
    </xf>
    <xf numFmtId="0" fontId="13" fillId="0" borderId="1" xfId="16" applyFont="1" applyFill="1" applyBorder="1" applyAlignment="1">
      <alignment horizontal="center" wrapText="1"/>
    </xf>
    <xf numFmtId="0" fontId="6" fillId="0" borderId="1" xfId="41" applyFont="1" applyFill="1" applyBorder="1" applyAlignment="1">
      <alignment horizontal="center" vertical="center" textRotation="90"/>
    </xf>
    <xf numFmtId="0" fontId="8" fillId="0" borderId="1" xfId="4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24" xfId="0" applyFont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</cellXfs>
  <cellStyles count="49">
    <cellStyle name="Comma 2" xfId="2" xr:uid="{00000000-0005-0000-0000-000000000000}"/>
    <cellStyle name="Comma 3" xfId="3" xr:uid="{00000000-0005-0000-0000-000001000000}"/>
    <cellStyle name="Currency 2" xfId="4" xr:uid="{00000000-0005-0000-0000-000002000000}"/>
    <cellStyle name="Excel_BuiltIn_Explanatory Text" xfId="5" xr:uid="{00000000-0005-0000-0000-000003000000}"/>
    <cellStyle name="Explanatory Text 2" xfId="6" xr:uid="{00000000-0005-0000-0000-000004000000}"/>
    <cellStyle name="Explanatory Text 3" xfId="7" xr:uid="{00000000-0005-0000-0000-000005000000}"/>
    <cellStyle name="Good 2" xfId="8" xr:uid="{00000000-0005-0000-0000-000006000000}"/>
    <cellStyle name="Good 2 2" xfId="9" xr:uid="{00000000-0005-0000-0000-000007000000}"/>
    <cellStyle name="Good 3" xfId="10" xr:uid="{00000000-0005-0000-0000-000008000000}"/>
    <cellStyle name="Komats" xfId="1" builtinId="3"/>
    <cellStyle name="Normal 10" xfId="11" xr:uid="{00000000-0005-0000-0000-00000A000000}"/>
    <cellStyle name="Normal 11" xfId="12" xr:uid="{00000000-0005-0000-0000-00000B000000}"/>
    <cellStyle name="Normal 12" xfId="13" xr:uid="{00000000-0005-0000-0000-00000C000000}"/>
    <cellStyle name="Normal 13" xfId="14" xr:uid="{00000000-0005-0000-0000-00000D000000}"/>
    <cellStyle name="Normal 2" xfId="15" xr:uid="{00000000-0005-0000-0000-00000E000000}"/>
    <cellStyle name="Normal 2 2" xfId="16" xr:uid="{00000000-0005-0000-0000-00000F000000}"/>
    <cellStyle name="Normal 2 3" xfId="17" xr:uid="{00000000-0005-0000-0000-000010000000}"/>
    <cellStyle name="Normal 2 3 2" xfId="18" xr:uid="{00000000-0005-0000-0000-000011000000}"/>
    <cellStyle name="Normal 2 4" xfId="19" xr:uid="{00000000-0005-0000-0000-000012000000}"/>
    <cellStyle name="Normal 2_Tame AVK Uliha 56 07.05.2010." xfId="20" xr:uid="{00000000-0005-0000-0000-000013000000}"/>
    <cellStyle name="Normal 3" xfId="21" xr:uid="{00000000-0005-0000-0000-000014000000}"/>
    <cellStyle name="Normal 3 2" xfId="22" xr:uid="{00000000-0005-0000-0000-000015000000}"/>
    <cellStyle name="Normal 4" xfId="23" xr:uid="{00000000-0005-0000-0000-000016000000}"/>
    <cellStyle name="Normal 4 2" xfId="24" xr:uid="{00000000-0005-0000-0000-000017000000}"/>
    <cellStyle name="Normal 4 2 2" xfId="25" xr:uid="{00000000-0005-0000-0000-000018000000}"/>
    <cellStyle name="Normal 5" xfId="26" xr:uid="{00000000-0005-0000-0000-000019000000}"/>
    <cellStyle name="Normal 6" xfId="27" xr:uid="{00000000-0005-0000-0000-00001A000000}"/>
    <cellStyle name="Normal 7" xfId="28" xr:uid="{00000000-0005-0000-0000-00001B000000}"/>
    <cellStyle name="Normal 8" xfId="29" xr:uid="{00000000-0005-0000-0000-00001C000000}"/>
    <cellStyle name="Normal 9" xfId="30" xr:uid="{00000000-0005-0000-0000-00001D000000}"/>
    <cellStyle name="Normal_DA" xfId="31" xr:uid="{00000000-0005-0000-0000-00001E000000}"/>
    <cellStyle name="Normal_DA 2" xfId="32" xr:uid="{00000000-0005-0000-0000-00001F000000}"/>
    <cellStyle name="Normal_Liepaja Peldu 5 UK tames" xfId="33" xr:uid="{00000000-0005-0000-0000-000020000000}"/>
    <cellStyle name="Normal_Sheet1 2" xfId="34" xr:uid="{00000000-0005-0000-0000-000021000000}"/>
    <cellStyle name="Normal_Siguldas 27 - tabulas" xfId="35" xr:uid="{00000000-0005-0000-0000-000022000000}"/>
    <cellStyle name="Normal_Tame AVK Uliha 56 07.05.2010." xfId="36" xr:uid="{00000000-0005-0000-0000-000023000000}"/>
    <cellStyle name="Parasts" xfId="0" builtinId="0"/>
    <cellStyle name="Parasts 2" xfId="37" xr:uid="{00000000-0005-0000-0000-000025000000}"/>
    <cellStyle name="Parasts 3" xfId="38" xr:uid="{00000000-0005-0000-0000-000026000000}"/>
    <cellStyle name="Parasts 3 2" xfId="39" xr:uid="{00000000-0005-0000-0000-000027000000}"/>
    <cellStyle name="Paskaidrojošs teksts 2" xfId="47" xr:uid="{7F41539A-D6C0-4797-98A4-301F5337683D}"/>
    <cellStyle name="Procenti 2" xfId="40" xr:uid="{00000000-0005-0000-0000-000028000000}"/>
    <cellStyle name="Procenti 3" xfId="48" xr:uid="{E10712FF-01F9-405D-B20F-9D5FB750CC06}"/>
    <cellStyle name="Style 1" xfId="41" xr:uid="{00000000-0005-0000-0000-000029000000}"/>
    <cellStyle name="Style 1 2" xfId="42" xr:uid="{00000000-0005-0000-0000-00002A000000}"/>
    <cellStyle name="Style 1 3" xfId="43" xr:uid="{00000000-0005-0000-0000-00002B000000}"/>
    <cellStyle name="Стиль 1" xfId="44" xr:uid="{00000000-0005-0000-0000-00002C000000}"/>
    <cellStyle name="Стиль 1 2" xfId="45" xr:uid="{00000000-0005-0000-0000-00002D000000}"/>
    <cellStyle name="Стиль 1 3" xfId="46" xr:uid="{00000000-0005-0000-0000-00002E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009900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28" name="Text Box 1">
          <a:extLst>
            <a:ext uri="{FF2B5EF4-FFF2-40B4-BE49-F238E27FC236}">
              <a16:creationId xmlns:a16="http://schemas.microsoft.com/office/drawing/2014/main" id="{ED8BA323-5AE7-4E99-A1A0-8B352E28B28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29" name="Text Box 23">
          <a:extLst>
            <a:ext uri="{FF2B5EF4-FFF2-40B4-BE49-F238E27FC236}">
              <a16:creationId xmlns:a16="http://schemas.microsoft.com/office/drawing/2014/main" id="{E3DCE2B7-6B08-49ED-9287-859E6E5CB00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30" name="Text Box 24">
          <a:extLst>
            <a:ext uri="{FF2B5EF4-FFF2-40B4-BE49-F238E27FC236}">
              <a16:creationId xmlns:a16="http://schemas.microsoft.com/office/drawing/2014/main" id="{E3976198-6142-417E-8C6B-DFCF7C0D593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31" name="Text Box 25">
          <a:extLst>
            <a:ext uri="{FF2B5EF4-FFF2-40B4-BE49-F238E27FC236}">
              <a16:creationId xmlns:a16="http://schemas.microsoft.com/office/drawing/2014/main" id="{E48C5232-9D22-4AD6-98BD-CFB63723F9B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32" name="Text Box 26">
          <a:extLst>
            <a:ext uri="{FF2B5EF4-FFF2-40B4-BE49-F238E27FC236}">
              <a16:creationId xmlns:a16="http://schemas.microsoft.com/office/drawing/2014/main" id="{5BD702A1-6F2C-4358-AB1A-E3044379FF4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33" name="Text Box 27">
          <a:extLst>
            <a:ext uri="{FF2B5EF4-FFF2-40B4-BE49-F238E27FC236}">
              <a16:creationId xmlns:a16="http://schemas.microsoft.com/office/drawing/2014/main" id="{3CCA588B-99BE-498E-AFFE-0E2F34B7756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34" name="Text Box 28">
          <a:extLst>
            <a:ext uri="{FF2B5EF4-FFF2-40B4-BE49-F238E27FC236}">
              <a16:creationId xmlns:a16="http://schemas.microsoft.com/office/drawing/2014/main" id="{0E63DA4B-70CA-4713-99ED-CC113C802A1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35" name="Text Box 29">
          <a:extLst>
            <a:ext uri="{FF2B5EF4-FFF2-40B4-BE49-F238E27FC236}">
              <a16:creationId xmlns:a16="http://schemas.microsoft.com/office/drawing/2014/main" id="{E1D35197-CF26-49B9-A72A-CB6891D8CEB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36" name="Text Box 30">
          <a:extLst>
            <a:ext uri="{FF2B5EF4-FFF2-40B4-BE49-F238E27FC236}">
              <a16:creationId xmlns:a16="http://schemas.microsoft.com/office/drawing/2014/main" id="{B81281C7-8EEF-4D69-855A-B460ED1E321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37" name="Text Box 31">
          <a:extLst>
            <a:ext uri="{FF2B5EF4-FFF2-40B4-BE49-F238E27FC236}">
              <a16:creationId xmlns:a16="http://schemas.microsoft.com/office/drawing/2014/main" id="{88DBEBA9-C415-422A-9FED-A8FC5650862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38" name="Text Box 32">
          <a:extLst>
            <a:ext uri="{FF2B5EF4-FFF2-40B4-BE49-F238E27FC236}">
              <a16:creationId xmlns:a16="http://schemas.microsoft.com/office/drawing/2014/main" id="{EBB4CC4A-0B9E-4068-B17C-9759E3C1D2C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39" name="Text Box 33">
          <a:extLst>
            <a:ext uri="{FF2B5EF4-FFF2-40B4-BE49-F238E27FC236}">
              <a16:creationId xmlns:a16="http://schemas.microsoft.com/office/drawing/2014/main" id="{357902F1-0089-4370-A67F-2E731F1DDC2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40" name="Text Box 34">
          <a:extLst>
            <a:ext uri="{FF2B5EF4-FFF2-40B4-BE49-F238E27FC236}">
              <a16:creationId xmlns:a16="http://schemas.microsoft.com/office/drawing/2014/main" id="{F72A070E-B7AC-4B92-BD5E-7D84AA82457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41" name="Text Box 35">
          <a:extLst>
            <a:ext uri="{FF2B5EF4-FFF2-40B4-BE49-F238E27FC236}">
              <a16:creationId xmlns:a16="http://schemas.microsoft.com/office/drawing/2014/main" id="{0861A3C4-75BB-44A2-B0E2-8EE9150BB7E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42" name="Text Box 36">
          <a:extLst>
            <a:ext uri="{FF2B5EF4-FFF2-40B4-BE49-F238E27FC236}">
              <a16:creationId xmlns:a16="http://schemas.microsoft.com/office/drawing/2014/main" id="{BEAE45A3-F2A1-41EC-886A-AA5FD78BD5A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43" name="Text Box 37">
          <a:extLst>
            <a:ext uri="{FF2B5EF4-FFF2-40B4-BE49-F238E27FC236}">
              <a16:creationId xmlns:a16="http://schemas.microsoft.com/office/drawing/2014/main" id="{C2F2602B-4984-4606-80DF-215B0465D4D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44" name="Text Box 38">
          <a:extLst>
            <a:ext uri="{FF2B5EF4-FFF2-40B4-BE49-F238E27FC236}">
              <a16:creationId xmlns:a16="http://schemas.microsoft.com/office/drawing/2014/main" id="{C1860453-93B0-4CD2-8B2B-2601AC156A7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45" name="Text Box 39">
          <a:extLst>
            <a:ext uri="{FF2B5EF4-FFF2-40B4-BE49-F238E27FC236}">
              <a16:creationId xmlns:a16="http://schemas.microsoft.com/office/drawing/2014/main" id="{AA8B4512-BE9B-49A6-99F5-CAB9979F84F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46" name="Text Box 40">
          <a:extLst>
            <a:ext uri="{FF2B5EF4-FFF2-40B4-BE49-F238E27FC236}">
              <a16:creationId xmlns:a16="http://schemas.microsoft.com/office/drawing/2014/main" id="{3FF9486F-777E-4FB3-890F-BD06577ABA3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47" name="Text Box 41">
          <a:extLst>
            <a:ext uri="{FF2B5EF4-FFF2-40B4-BE49-F238E27FC236}">
              <a16:creationId xmlns:a16="http://schemas.microsoft.com/office/drawing/2014/main" id="{541C8144-8981-4F90-9DD6-5F4EBC748C0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48" name="Text Box 42">
          <a:extLst>
            <a:ext uri="{FF2B5EF4-FFF2-40B4-BE49-F238E27FC236}">
              <a16:creationId xmlns:a16="http://schemas.microsoft.com/office/drawing/2014/main" id="{B406108F-386A-4D8E-990E-10AED61C468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49" name="Text Box 43">
          <a:extLst>
            <a:ext uri="{FF2B5EF4-FFF2-40B4-BE49-F238E27FC236}">
              <a16:creationId xmlns:a16="http://schemas.microsoft.com/office/drawing/2014/main" id="{2266DFC0-315E-48F6-963B-F30CBE38B2D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50" name="Text Box 44">
          <a:extLst>
            <a:ext uri="{FF2B5EF4-FFF2-40B4-BE49-F238E27FC236}">
              <a16:creationId xmlns:a16="http://schemas.microsoft.com/office/drawing/2014/main" id="{A2F3BE26-1222-46B2-B340-59BE82E15C4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51" name="Text Box 45">
          <a:extLst>
            <a:ext uri="{FF2B5EF4-FFF2-40B4-BE49-F238E27FC236}">
              <a16:creationId xmlns:a16="http://schemas.microsoft.com/office/drawing/2014/main" id="{C4F82D33-8D5B-4F7C-9054-DF5CF746391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52" name="Text Box 46">
          <a:extLst>
            <a:ext uri="{FF2B5EF4-FFF2-40B4-BE49-F238E27FC236}">
              <a16:creationId xmlns:a16="http://schemas.microsoft.com/office/drawing/2014/main" id="{D228F947-ADB3-4745-9475-351091C382C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53" name="Text Box 47">
          <a:extLst>
            <a:ext uri="{FF2B5EF4-FFF2-40B4-BE49-F238E27FC236}">
              <a16:creationId xmlns:a16="http://schemas.microsoft.com/office/drawing/2014/main" id="{83686995-16B4-4827-A878-62FB496C013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54" name="Text Box 48">
          <a:extLst>
            <a:ext uri="{FF2B5EF4-FFF2-40B4-BE49-F238E27FC236}">
              <a16:creationId xmlns:a16="http://schemas.microsoft.com/office/drawing/2014/main" id="{8AD0EECF-1619-4148-97A9-E217343EE0B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55" name="Text Box 49">
          <a:extLst>
            <a:ext uri="{FF2B5EF4-FFF2-40B4-BE49-F238E27FC236}">
              <a16:creationId xmlns:a16="http://schemas.microsoft.com/office/drawing/2014/main" id="{CEF711A8-7B9B-48B8-917D-5D207AF0B9A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56" name="Text Box 50">
          <a:extLst>
            <a:ext uri="{FF2B5EF4-FFF2-40B4-BE49-F238E27FC236}">
              <a16:creationId xmlns:a16="http://schemas.microsoft.com/office/drawing/2014/main" id="{4144FE93-6756-4964-A661-4B84C8F8017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57" name="Text Box 51">
          <a:extLst>
            <a:ext uri="{FF2B5EF4-FFF2-40B4-BE49-F238E27FC236}">
              <a16:creationId xmlns:a16="http://schemas.microsoft.com/office/drawing/2014/main" id="{8D6E8484-30E7-4451-894E-DA7F111AEF7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58" name="Text Box 52">
          <a:extLst>
            <a:ext uri="{FF2B5EF4-FFF2-40B4-BE49-F238E27FC236}">
              <a16:creationId xmlns:a16="http://schemas.microsoft.com/office/drawing/2014/main" id="{A30EBA79-FC34-45F6-A65B-87120992AB1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59" name="Text Box 53">
          <a:extLst>
            <a:ext uri="{FF2B5EF4-FFF2-40B4-BE49-F238E27FC236}">
              <a16:creationId xmlns:a16="http://schemas.microsoft.com/office/drawing/2014/main" id="{9D79C7D0-A644-4CDF-8D46-4AEAAFBA1E2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60" name="Text Box 54">
          <a:extLst>
            <a:ext uri="{FF2B5EF4-FFF2-40B4-BE49-F238E27FC236}">
              <a16:creationId xmlns:a16="http://schemas.microsoft.com/office/drawing/2014/main" id="{F4D45CDD-C564-44B6-8DF6-70DCE0BB52A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61" name="Text Box 55">
          <a:extLst>
            <a:ext uri="{FF2B5EF4-FFF2-40B4-BE49-F238E27FC236}">
              <a16:creationId xmlns:a16="http://schemas.microsoft.com/office/drawing/2014/main" id="{BB3B6293-AC40-4E20-96AC-3484C5E0981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62" name="Text Box 56">
          <a:extLst>
            <a:ext uri="{FF2B5EF4-FFF2-40B4-BE49-F238E27FC236}">
              <a16:creationId xmlns:a16="http://schemas.microsoft.com/office/drawing/2014/main" id="{5EA56875-1982-4A69-A31A-D5761E43992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63" name="Text Box 57">
          <a:extLst>
            <a:ext uri="{FF2B5EF4-FFF2-40B4-BE49-F238E27FC236}">
              <a16:creationId xmlns:a16="http://schemas.microsoft.com/office/drawing/2014/main" id="{C7B483B4-FFD9-47DF-974D-7467ECCA9DA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64" name="Text Box 58">
          <a:extLst>
            <a:ext uri="{FF2B5EF4-FFF2-40B4-BE49-F238E27FC236}">
              <a16:creationId xmlns:a16="http://schemas.microsoft.com/office/drawing/2014/main" id="{4FAA2FD5-2637-4CB6-944F-FBCF8D4A696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65" name="Text Box 59">
          <a:extLst>
            <a:ext uri="{FF2B5EF4-FFF2-40B4-BE49-F238E27FC236}">
              <a16:creationId xmlns:a16="http://schemas.microsoft.com/office/drawing/2014/main" id="{40EADD38-2447-4FE8-B94D-9C65B466754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66" name="Text Box 60">
          <a:extLst>
            <a:ext uri="{FF2B5EF4-FFF2-40B4-BE49-F238E27FC236}">
              <a16:creationId xmlns:a16="http://schemas.microsoft.com/office/drawing/2014/main" id="{6420A3DA-8428-4590-8E0A-AA1C77EF9CE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67" name="Text Box 61">
          <a:extLst>
            <a:ext uri="{FF2B5EF4-FFF2-40B4-BE49-F238E27FC236}">
              <a16:creationId xmlns:a16="http://schemas.microsoft.com/office/drawing/2014/main" id="{1B9CF6B9-9698-4E9A-9F00-73BF5FED37E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68" name="Text Box 62">
          <a:extLst>
            <a:ext uri="{FF2B5EF4-FFF2-40B4-BE49-F238E27FC236}">
              <a16:creationId xmlns:a16="http://schemas.microsoft.com/office/drawing/2014/main" id="{5C0516AB-D1FA-4B3C-80DC-C41FADA6686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69" name="Text Box 63">
          <a:extLst>
            <a:ext uri="{FF2B5EF4-FFF2-40B4-BE49-F238E27FC236}">
              <a16:creationId xmlns:a16="http://schemas.microsoft.com/office/drawing/2014/main" id="{F4CF5802-5613-4B9A-8D01-2246D9D960D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70" name="Text Box 64">
          <a:extLst>
            <a:ext uri="{FF2B5EF4-FFF2-40B4-BE49-F238E27FC236}">
              <a16:creationId xmlns:a16="http://schemas.microsoft.com/office/drawing/2014/main" id="{A7D99D60-E29D-4A9D-A747-AF2BCE9733B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71" name="Text Box 65">
          <a:extLst>
            <a:ext uri="{FF2B5EF4-FFF2-40B4-BE49-F238E27FC236}">
              <a16:creationId xmlns:a16="http://schemas.microsoft.com/office/drawing/2014/main" id="{C13514B7-CC94-4CB4-AD9D-45DF444FBA6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72" name="Text Box 66">
          <a:extLst>
            <a:ext uri="{FF2B5EF4-FFF2-40B4-BE49-F238E27FC236}">
              <a16:creationId xmlns:a16="http://schemas.microsoft.com/office/drawing/2014/main" id="{69AD7EEC-5483-4988-A070-F1CAD118DF8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73" name="Text Box 67">
          <a:extLst>
            <a:ext uri="{FF2B5EF4-FFF2-40B4-BE49-F238E27FC236}">
              <a16:creationId xmlns:a16="http://schemas.microsoft.com/office/drawing/2014/main" id="{D2D1925A-9A46-4263-8BC6-6A5048C6992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74" name="Text Box 68">
          <a:extLst>
            <a:ext uri="{FF2B5EF4-FFF2-40B4-BE49-F238E27FC236}">
              <a16:creationId xmlns:a16="http://schemas.microsoft.com/office/drawing/2014/main" id="{57FD3F87-28A5-4B2A-95F7-3FD90139713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75" name="Text Box 69">
          <a:extLst>
            <a:ext uri="{FF2B5EF4-FFF2-40B4-BE49-F238E27FC236}">
              <a16:creationId xmlns:a16="http://schemas.microsoft.com/office/drawing/2014/main" id="{510C6049-A9D1-4280-AA05-902AEEE525D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76" name="Text Box 70">
          <a:extLst>
            <a:ext uri="{FF2B5EF4-FFF2-40B4-BE49-F238E27FC236}">
              <a16:creationId xmlns:a16="http://schemas.microsoft.com/office/drawing/2014/main" id="{B75FC9AD-1366-4523-B10D-273CF90E9FC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35</xdr:row>
      <xdr:rowOff>0</xdr:rowOff>
    </xdr:from>
    <xdr:to>
      <xdr:col>5</xdr:col>
      <xdr:colOff>85725</xdr:colOff>
      <xdr:row>36</xdr:row>
      <xdr:rowOff>38100</xdr:rowOff>
    </xdr:to>
    <xdr:sp macro="" textlink="">
      <xdr:nvSpPr>
        <xdr:cNvPr id="38477" name="Text Box 71">
          <a:extLst>
            <a:ext uri="{FF2B5EF4-FFF2-40B4-BE49-F238E27FC236}">
              <a16:creationId xmlns:a16="http://schemas.microsoft.com/office/drawing/2014/main" id="{03D22374-B3E5-499A-8B4B-7122491D919F}"/>
            </a:ext>
          </a:extLst>
        </xdr:cNvPr>
        <xdr:cNvSpPr txBox="1">
          <a:spLocks noChangeArrowheads="1"/>
        </xdr:cNvSpPr>
      </xdr:nvSpPr>
      <xdr:spPr bwMode="auto">
        <a:xfrm>
          <a:off x="4838700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78" name="Text Box 72">
          <a:extLst>
            <a:ext uri="{FF2B5EF4-FFF2-40B4-BE49-F238E27FC236}">
              <a16:creationId xmlns:a16="http://schemas.microsoft.com/office/drawing/2014/main" id="{BAAC4B37-4F27-406D-B5E2-B4DB39003AA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79" name="Text Box 73">
          <a:extLst>
            <a:ext uri="{FF2B5EF4-FFF2-40B4-BE49-F238E27FC236}">
              <a16:creationId xmlns:a16="http://schemas.microsoft.com/office/drawing/2014/main" id="{26E8980A-0876-4889-B0E5-9B794B7F46F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80" name="Text Box 77">
          <a:extLst>
            <a:ext uri="{FF2B5EF4-FFF2-40B4-BE49-F238E27FC236}">
              <a16:creationId xmlns:a16="http://schemas.microsoft.com/office/drawing/2014/main" id="{1EC1EC40-38F9-4B92-9054-83F9A8867B1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81" name="Text Box 78">
          <a:extLst>
            <a:ext uri="{FF2B5EF4-FFF2-40B4-BE49-F238E27FC236}">
              <a16:creationId xmlns:a16="http://schemas.microsoft.com/office/drawing/2014/main" id="{B86A94B4-1D65-49EC-B28E-D859C4C33A7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82" name="Text Box 79">
          <a:extLst>
            <a:ext uri="{FF2B5EF4-FFF2-40B4-BE49-F238E27FC236}">
              <a16:creationId xmlns:a16="http://schemas.microsoft.com/office/drawing/2014/main" id="{347D39FA-4832-4488-96A8-E72942EE08A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83" name="Text Box 80">
          <a:extLst>
            <a:ext uri="{FF2B5EF4-FFF2-40B4-BE49-F238E27FC236}">
              <a16:creationId xmlns:a16="http://schemas.microsoft.com/office/drawing/2014/main" id="{13129201-3CF1-453A-B7B4-7E8460CF268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84" name="Text Box 81">
          <a:extLst>
            <a:ext uri="{FF2B5EF4-FFF2-40B4-BE49-F238E27FC236}">
              <a16:creationId xmlns:a16="http://schemas.microsoft.com/office/drawing/2014/main" id="{0A3AA243-D4EE-48C5-9F30-9D7813C667D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85" name="Text Box 82">
          <a:extLst>
            <a:ext uri="{FF2B5EF4-FFF2-40B4-BE49-F238E27FC236}">
              <a16:creationId xmlns:a16="http://schemas.microsoft.com/office/drawing/2014/main" id="{673DA568-993F-4A9A-9C73-01DF8BD8C2D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35</xdr:row>
      <xdr:rowOff>0</xdr:rowOff>
    </xdr:from>
    <xdr:to>
      <xdr:col>4</xdr:col>
      <xdr:colOff>304800</xdr:colOff>
      <xdr:row>36</xdr:row>
      <xdr:rowOff>38100</xdr:rowOff>
    </xdr:to>
    <xdr:sp macro="" textlink="">
      <xdr:nvSpPr>
        <xdr:cNvPr id="38486" name="Text Box 83">
          <a:extLst>
            <a:ext uri="{FF2B5EF4-FFF2-40B4-BE49-F238E27FC236}">
              <a16:creationId xmlns:a16="http://schemas.microsoft.com/office/drawing/2014/main" id="{EFDA8C50-F3A0-411B-AF57-6BAD7D59FDC6}"/>
            </a:ext>
          </a:extLst>
        </xdr:cNvPr>
        <xdr:cNvSpPr txBox="1">
          <a:spLocks noChangeArrowheads="1"/>
        </xdr:cNvSpPr>
      </xdr:nvSpPr>
      <xdr:spPr bwMode="auto">
        <a:xfrm>
          <a:off x="4733925" y="6572250"/>
          <a:ext cx="571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87" name="Text Box 84">
          <a:extLst>
            <a:ext uri="{FF2B5EF4-FFF2-40B4-BE49-F238E27FC236}">
              <a16:creationId xmlns:a16="http://schemas.microsoft.com/office/drawing/2014/main" id="{78DE04CD-3CC0-477B-90E7-D1747300207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88" name="Text Box 85">
          <a:extLst>
            <a:ext uri="{FF2B5EF4-FFF2-40B4-BE49-F238E27FC236}">
              <a16:creationId xmlns:a16="http://schemas.microsoft.com/office/drawing/2014/main" id="{1032CDCC-B544-45D3-B240-F346B5EE9BB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89" name="Text Box 89">
          <a:extLst>
            <a:ext uri="{FF2B5EF4-FFF2-40B4-BE49-F238E27FC236}">
              <a16:creationId xmlns:a16="http://schemas.microsoft.com/office/drawing/2014/main" id="{38FAB897-93A6-44BC-BD9C-0D12C26016C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90" name="Text Box 90">
          <a:extLst>
            <a:ext uri="{FF2B5EF4-FFF2-40B4-BE49-F238E27FC236}">
              <a16:creationId xmlns:a16="http://schemas.microsoft.com/office/drawing/2014/main" id="{3316D051-4ADC-4185-951D-CD3D2630FBB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91" name="Text Box 91">
          <a:extLst>
            <a:ext uri="{FF2B5EF4-FFF2-40B4-BE49-F238E27FC236}">
              <a16:creationId xmlns:a16="http://schemas.microsoft.com/office/drawing/2014/main" id="{CF01BFB7-46A8-4248-B617-AB76CE7B05E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92" name="Text Box 92">
          <a:extLst>
            <a:ext uri="{FF2B5EF4-FFF2-40B4-BE49-F238E27FC236}">
              <a16:creationId xmlns:a16="http://schemas.microsoft.com/office/drawing/2014/main" id="{4247839F-D472-43C4-9687-8AE4FAB5FA1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93" name="Text Box 93">
          <a:extLst>
            <a:ext uri="{FF2B5EF4-FFF2-40B4-BE49-F238E27FC236}">
              <a16:creationId xmlns:a16="http://schemas.microsoft.com/office/drawing/2014/main" id="{3FD54C18-9722-4C0C-BAD4-A7361559138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94" name="Text Box 94">
          <a:extLst>
            <a:ext uri="{FF2B5EF4-FFF2-40B4-BE49-F238E27FC236}">
              <a16:creationId xmlns:a16="http://schemas.microsoft.com/office/drawing/2014/main" id="{1FBC3B71-D25C-4213-9519-E47421B8C7A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95" name="Text Box 95">
          <a:extLst>
            <a:ext uri="{FF2B5EF4-FFF2-40B4-BE49-F238E27FC236}">
              <a16:creationId xmlns:a16="http://schemas.microsoft.com/office/drawing/2014/main" id="{FFDCD683-0E29-4138-B4AC-073C64B0AB8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96" name="Text Box 96">
          <a:extLst>
            <a:ext uri="{FF2B5EF4-FFF2-40B4-BE49-F238E27FC236}">
              <a16:creationId xmlns:a16="http://schemas.microsoft.com/office/drawing/2014/main" id="{C8F63B59-9E0A-47B6-9EAD-DFE6F44038E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97" name="Text Box 97">
          <a:extLst>
            <a:ext uri="{FF2B5EF4-FFF2-40B4-BE49-F238E27FC236}">
              <a16:creationId xmlns:a16="http://schemas.microsoft.com/office/drawing/2014/main" id="{4FCBEB2B-DEC9-4ABC-8611-39BCFD2FB6F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98" name="Text Box 101">
          <a:extLst>
            <a:ext uri="{FF2B5EF4-FFF2-40B4-BE49-F238E27FC236}">
              <a16:creationId xmlns:a16="http://schemas.microsoft.com/office/drawing/2014/main" id="{2D67F4BC-8AE5-4213-9B43-F4AC38E906D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499" name="Text Box 102">
          <a:extLst>
            <a:ext uri="{FF2B5EF4-FFF2-40B4-BE49-F238E27FC236}">
              <a16:creationId xmlns:a16="http://schemas.microsoft.com/office/drawing/2014/main" id="{0CB0D24B-7660-45E3-89E0-2D110586C2D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00" name="Text Box 103">
          <a:extLst>
            <a:ext uri="{FF2B5EF4-FFF2-40B4-BE49-F238E27FC236}">
              <a16:creationId xmlns:a16="http://schemas.microsoft.com/office/drawing/2014/main" id="{66BEDF23-8902-46AB-8679-DC183B984F0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01" name="Text Box 104">
          <a:extLst>
            <a:ext uri="{FF2B5EF4-FFF2-40B4-BE49-F238E27FC236}">
              <a16:creationId xmlns:a16="http://schemas.microsoft.com/office/drawing/2014/main" id="{50B0E739-49F9-4F10-82E2-B36F153931C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02" name="Text Box 105">
          <a:extLst>
            <a:ext uri="{FF2B5EF4-FFF2-40B4-BE49-F238E27FC236}">
              <a16:creationId xmlns:a16="http://schemas.microsoft.com/office/drawing/2014/main" id="{5988C295-8406-4E70-8E8D-C9912CF2BF2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03" name="Text Box 106">
          <a:extLst>
            <a:ext uri="{FF2B5EF4-FFF2-40B4-BE49-F238E27FC236}">
              <a16:creationId xmlns:a16="http://schemas.microsoft.com/office/drawing/2014/main" id="{2A8C8C5D-5F02-4E89-B0EB-CF3ADFD6E59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04" name="Text Box 107">
          <a:extLst>
            <a:ext uri="{FF2B5EF4-FFF2-40B4-BE49-F238E27FC236}">
              <a16:creationId xmlns:a16="http://schemas.microsoft.com/office/drawing/2014/main" id="{E6B87C77-A26F-4FA5-80E2-6B851367489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05" name="Text Box 108">
          <a:extLst>
            <a:ext uri="{FF2B5EF4-FFF2-40B4-BE49-F238E27FC236}">
              <a16:creationId xmlns:a16="http://schemas.microsoft.com/office/drawing/2014/main" id="{EFEE1743-6D7E-4BF4-BFAA-164548CBD0B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06" name="Text Box 109">
          <a:extLst>
            <a:ext uri="{FF2B5EF4-FFF2-40B4-BE49-F238E27FC236}">
              <a16:creationId xmlns:a16="http://schemas.microsoft.com/office/drawing/2014/main" id="{AAD98C4C-9584-497F-A0C9-1A4306D8277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07" name="Text Box 113">
          <a:extLst>
            <a:ext uri="{FF2B5EF4-FFF2-40B4-BE49-F238E27FC236}">
              <a16:creationId xmlns:a16="http://schemas.microsoft.com/office/drawing/2014/main" id="{5A774DD1-224D-4D79-A815-9DDF506C71D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08" name="Text Box 114">
          <a:extLst>
            <a:ext uri="{FF2B5EF4-FFF2-40B4-BE49-F238E27FC236}">
              <a16:creationId xmlns:a16="http://schemas.microsoft.com/office/drawing/2014/main" id="{7B057DBF-63EF-4F6B-A35A-D1294361597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09" name="Text Box 115">
          <a:extLst>
            <a:ext uri="{FF2B5EF4-FFF2-40B4-BE49-F238E27FC236}">
              <a16:creationId xmlns:a16="http://schemas.microsoft.com/office/drawing/2014/main" id="{367B151F-5426-4FA4-92F9-1885E057C94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10" name="Text Box 116">
          <a:extLst>
            <a:ext uri="{FF2B5EF4-FFF2-40B4-BE49-F238E27FC236}">
              <a16:creationId xmlns:a16="http://schemas.microsoft.com/office/drawing/2014/main" id="{A4B9DF34-7322-4B31-AC38-E0DF58346C7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11" name="Text Box 117">
          <a:extLst>
            <a:ext uri="{FF2B5EF4-FFF2-40B4-BE49-F238E27FC236}">
              <a16:creationId xmlns:a16="http://schemas.microsoft.com/office/drawing/2014/main" id="{24008554-0A8F-4121-9D49-E05D6AFD7B4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12" name="Text Box 118">
          <a:extLst>
            <a:ext uri="{FF2B5EF4-FFF2-40B4-BE49-F238E27FC236}">
              <a16:creationId xmlns:a16="http://schemas.microsoft.com/office/drawing/2014/main" id="{FA6D3CA5-64E7-48C5-8C65-E97BD6AC4D1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13" name="Text Box 119">
          <a:extLst>
            <a:ext uri="{FF2B5EF4-FFF2-40B4-BE49-F238E27FC236}">
              <a16:creationId xmlns:a16="http://schemas.microsoft.com/office/drawing/2014/main" id="{E3B6919D-4DD2-4440-A2A3-C28C7323F36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14" name="Text Box 120">
          <a:extLst>
            <a:ext uri="{FF2B5EF4-FFF2-40B4-BE49-F238E27FC236}">
              <a16:creationId xmlns:a16="http://schemas.microsoft.com/office/drawing/2014/main" id="{3540AD5C-FF66-4DD2-B20B-84D6389EBF0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15" name="Text Box 121">
          <a:extLst>
            <a:ext uri="{FF2B5EF4-FFF2-40B4-BE49-F238E27FC236}">
              <a16:creationId xmlns:a16="http://schemas.microsoft.com/office/drawing/2014/main" id="{95090022-D6AE-4AA3-A8D9-CF963E6622E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16" name="Text Box 125">
          <a:extLst>
            <a:ext uri="{FF2B5EF4-FFF2-40B4-BE49-F238E27FC236}">
              <a16:creationId xmlns:a16="http://schemas.microsoft.com/office/drawing/2014/main" id="{E702D7D8-AB37-42DC-9E32-E66B3375541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17" name="Text Box 126">
          <a:extLst>
            <a:ext uri="{FF2B5EF4-FFF2-40B4-BE49-F238E27FC236}">
              <a16:creationId xmlns:a16="http://schemas.microsoft.com/office/drawing/2014/main" id="{42C29A76-EE20-461C-8125-D20A56086A4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18" name="Text Box 127">
          <a:extLst>
            <a:ext uri="{FF2B5EF4-FFF2-40B4-BE49-F238E27FC236}">
              <a16:creationId xmlns:a16="http://schemas.microsoft.com/office/drawing/2014/main" id="{B633DC6E-C2F4-4B38-874F-AEEE0FAEA8D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19" name="Text Box 128">
          <a:extLst>
            <a:ext uri="{FF2B5EF4-FFF2-40B4-BE49-F238E27FC236}">
              <a16:creationId xmlns:a16="http://schemas.microsoft.com/office/drawing/2014/main" id="{A1318796-2AAB-4E7C-9631-9E3B77E1E7A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20" name="Text Box 129">
          <a:extLst>
            <a:ext uri="{FF2B5EF4-FFF2-40B4-BE49-F238E27FC236}">
              <a16:creationId xmlns:a16="http://schemas.microsoft.com/office/drawing/2014/main" id="{A628FE18-4F73-4354-AC93-023D138874A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21" name="Text Box 130">
          <a:extLst>
            <a:ext uri="{FF2B5EF4-FFF2-40B4-BE49-F238E27FC236}">
              <a16:creationId xmlns:a16="http://schemas.microsoft.com/office/drawing/2014/main" id="{0183BAF7-B25C-4BCD-A6F2-47F6E668226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22" name="Text Box 131">
          <a:extLst>
            <a:ext uri="{FF2B5EF4-FFF2-40B4-BE49-F238E27FC236}">
              <a16:creationId xmlns:a16="http://schemas.microsoft.com/office/drawing/2014/main" id="{09D7205B-DE67-4C4A-A5CA-EB9F32B6A81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23" name="Text Box 132">
          <a:extLst>
            <a:ext uri="{FF2B5EF4-FFF2-40B4-BE49-F238E27FC236}">
              <a16:creationId xmlns:a16="http://schemas.microsoft.com/office/drawing/2014/main" id="{5235F3FB-5F99-456E-8359-52714C0F53E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24" name="Text Box 133">
          <a:extLst>
            <a:ext uri="{FF2B5EF4-FFF2-40B4-BE49-F238E27FC236}">
              <a16:creationId xmlns:a16="http://schemas.microsoft.com/office/drawing/2014/main" id="{69078DE8-C16F-4EFB-B3BE-386480AC5AE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25" name="Text Box 137">
          <a:extLst>
            <a:ext uri="{FF2B5EF4-FFF2-40B4-BE49-F238E27FC236}">
              <a16:creationId xmlns:a16="http://schemas.microsoft.com/office/drawing/2014/main" id="{554FE2A4-414D-4E72-A598-5A67B3490DE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26" name="Text Box 138">
          <a:extLst>
            <a:ext uri="{FF2B5EF4-FFF2-40B4-BE49-F238E27FC236}">
              <a16:creationId xmlns:a16="http://schemas.microsoft.com/office/drawing/2014/main" id="{83B07BA5-80A1-4852-90B6-04A9202D906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27" name="Text Box 139">
          <a:extLst>
            <a:ext uri="{FF2B5EF4-FFF2-40B4-BE49-F238E27FC236}">
              <a16:creationId xmlns:a16="http://schemas.microsoft.com/office/drawing/2014/main" id="{32D6FBDC-1B86-4D46-AC5E-112C8D88F44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28" name="Text Box 140">
          <a:extLst>
            <a:ext uri="{FF2B5EF4-FFF2-40B4-BE49-F238E27FC236}">
              <a16:creationId xmlns:a16="http://schemas.microsoft.com/office/drawing/2014/main" id="{F556FC93-7119-4AFD-BFFE-1A795D80249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29" name="Text Box 141">
          <a:extLst>
            <a:ext uri="{FF2B5EF4-FFF2-40B4-BE49-F238E27FC236}">
              <a16:creationId xmlns:a16="http://schemas.microsoft.com/office/drawing/2014/main" id="{285DE454-F4AC-4AA6-A313-BE4C8C4A441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30" name="Text Box 142">
          <a:extLst>
            <a:ext uri="{FF2B5EF4-FFF2-40B4-BE49-F238E27FC236}">
              <a16:creationId xmlns:a16="http://schemas.microsoft.com/office/drawing/2014/main" id="{F45D3AB2-8F36-40E7-9BA0-26108B0C8E4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31" name="Text Box 143">
          <a:extLst>
            <a:ext uri="{FF2B5EF4-FFF2-40B4-BE49-F238E27FC236}">
              <a16:creationId xmlns:a16="http://schemas.microsoft.com/office/drawing/2014/main" id="{5FFB70BE-F931-4830-9D7A-5364DC3FE2D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32" name="Text Box 144">
          <a:extLst>
            <a:ext uri="{FF2B5EF4-FFF2-40B4-BE49-F238E27FC236}">
              <a16:creationId xmlns:a16="http://schemas.microsoft.com/office/drawing/2014/main" id="{3D60EE7B-83E7-418B-A297-E2E20B16782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33" name="Text Box 145">
          <a:extLst>
            <a:ext uri="{FF2B5EF4-FFF2-40B4-BE49-F238E27FC236}">
              <a16:creationId xmlns:a16="http://schemas.microsoft.com/office/drawing/2014/main" id="{C4CC6782-4338-4415-9317-30AB1FBE8DE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34" name="Text Box 149">
          <a:extLst>
            <a:ext uri="{FF2B5EF4-FFF2-40B4-BE49-F238E27FC236}">
              <a16:creationId xmlns:a16="http://schemas.microsoft.com/office/drawing/2014/main" id="{4F6688EA-564D-458C-AEFE-48CE78B3ED2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35" name="Text Box 150">
          <a:extLst>
            <a:ext uri="{FF2B5EF4-FFF2-40B4-BE49-F238E27FC236}">
              <a16:creationId xmlns:a16="http://schemas.microsoft.com/office/drawing/2014/main" id="{CBD55642-67D8-47CF-B554-3FBD82842DF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36" name="Text Box 151">
          <a:extLst>
            <a:ext uri="{FF2B5EF4-FFF2-40B4-BE49-F238E27FC236}">
              <a16:creationId xmlns:a16="http://schemas.microsoft.com/office/drawing/2014/main" id="{D0CA38F9-18F0-47CB-A45D-8FD50E93355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37" name="Text Box 152">
          <a:extLst>
            <a:ext uri="{FF2B5EF4-FFF2-40B4-BE49-F238E27FC236}">
              <a16:creationId xmlns:a16="http://schemas.microsoft.com/office/drawing/2014/main" id="{F7C5CDC0-F84F-440B-9C8D-50041CC8696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38" name="Text Box 153">
          <a:extLst>
            <a:ext uri="{FF2B5EF4-FFF2-40B4-BE49-F238E27FC236}">
              <a16:creationId xmlns:a16="http://schemas.microsoft.com/office/drawing/2014/main" id="{41A87444-EAFD-4E3F-AF78-7BBB3ACDDF3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39" name="Text Box 154">
          <a:extLst>
            <a:ext uri="{FF2B5EF4-FFF2-40B4-BE49-F238E27FC236}">
              <a16:creationId xmlns:a16="http://schemas.microsoft.com/office/drawing/2014/main" id="{D1E697BF-27BD-468E-864F-08C2B83AD42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40" name="Text Box 155">
          <a:extLst>
            <a:ext uri="{FF2B5EF4-FFF2-40B4-BE49-F238E27FC236}">
              <a16:creationId xmlns:a16="http://schemas.microsoft.com/office/drawing/2014/main" id="{7DA65A23-A6A0-4DC9-8BF9-6672844D353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41" name="Text Box 156">
          <a:extLst>
            <a:ext uri="{FF2B5EF4-FFF2-40B4-BE49-F238E27FC236}">
              <a16:creationId xmlns:a16="http://schemas.microsoft.com/office/drawing/2014/main" id="{DBA21F68-6AD7-42EB-88A8-BAB98CBC93E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42" name="Text Box 157">
          <a:extLst>
            <a:ext uri="{FF2B5EF4-FFF2-40B4-BE49-F238E27FC236}">
              <a16:creationId xmlns:a16="http://schemas.microsoft.com/office/drawing/2014/main" id="{6C2348E1-742C-4E14-BE96-C2A7D87EE2B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43" name="Text Box 161">
          <a:extLst>
            <a:ext uri="{FF2B5EF4-FFF2-40B4-BE49-F238E27FC236}">
              <a16:creationId xmlns:a16="http://schemas.microsoft.com/office/drawing/2014/main" id="{1AD0AE0D-49FF-485E-9FDC-D30CEF007CA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44" name="Text Box 162">
          <a:extLst>
            <a:ext uri="{FF2B5EF4-FFF2-40B4-BE49-F238E27FC236}">
              <a16:creationId xmlns:a16="http://schemas.microsoft.com/office/drawing/2014/main" id="{7FBF1515-EC7C-414B-ABE0-2192508ECF6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45" name="Text Box 163">
          <a:extLst>
            <a:ext uri="{FF2B5EF4-FFF2-40B4-BE49-F238E27FC236}">
              <a16:creationId xmlns:a16="http://schemas.microsoft.com/office/drawing/2014/main" id="{592A57D9-C705-408F-8122-306D69B8399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46" name="Text Box 164">
          <a:extLst>
            <a:ext uri="{FF2B5EF4-FFF2-40B4-BE49-F238E27FC236}">
              <a16:creationId xmlns:a16="http://schemas.microsoft.com/office/drawing/2014/main" id="{ACAEB54D-9E1B-4543-B8EB-7D636E090C2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47" name="Text Box 165">
          <a:extLst>
            <a:ext uri="{FF2B5EF4-FFF2-40B4-BE49-F238E27FC236}">
              <a16:creationId xmlns:a16="http://schemas.microsoft.com/office/drawing/2014/main" id="{AE1E80E4-8DB4-4DEA-9AC8-8ACC0F0C5BD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48" name="Text Box 166">
          <a:extLst>
            <a:ext uri="{FF2B5EF4-FFF2-40B4-BE49-F238E27FC236}">
              <a16:creationId xmlns:a16="http://schemas.microsoft.com/office/drawing/2014/main" id="{FAB17D65-A42B-4733-8198-3ABDCBD1FC0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49" name="Text Box 167">
          <a:extLst>
            <a:ext uri="{FF2B5EF4-FFF2-40B4-BE49-F238E27FC236}">
              <a16:creationId xmlns:a16="http://schemas.microsoft.com/office/drawing/2014/main" id="{C218D1C0-366C-4DC2-8D48-8B88F3A2CA9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50" name="Text Box 168">
          <a:extLst>
            <a:ext uri="{FF2B5EF4-FFF2-40B4-BE49-F238E27FC236}">
              <a16:creationId xmlns:a16="http://schemas.microsoft.com/office/drawing/2014/main" id="{35328036-BC9B-498A-841B-952F91C5FCE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51" name="Text Box 169">
          <a:extLst>
            <a:ext uri="{FF2B5EF4-FFF2-40B4-BE49-F238E27FC236}">
              <a16:creationId xmlns:a16="http://schemas.microsoft.com/office/drawing/2014/main" id="{076A6848-1E1B-43D2-A04A-1A4FDDC108D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52" name="Text Box 170">
          <a:extLst>
            <a:ext uri="{FF2B5EF4-FFF2-40B4-BE49-F238E27FC236}">
              <a16:creationId xmlns:a16="http://schemas.microsoft.com/office/drawing/2014/main" id="{E820CD0D-4FCB-4A1F-AE2A-F67D70801FE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53" name="Text Box 171">
          <a:extLst>
            <a:ext uri="{FF2B5EF4-FFF2-40B4-BE49-F238E27FC236}">
              <a16:creationId xmlns:a16="http://schemas.microsoft.com/office/drawing/2014/main" id="{C4C97504-1865-4BE8-9C7D-C6FE620BBC6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54" name="Text Box 172">
          <a:extLst>
            <a:ext uri="{FF2B5EF4-FFF2-40B4-BE49-F238E27FC236}">
              <a16:creationId xmlns:a16="http://schemas.microsoft.com/office/drawing/2014/main" id="{3D33C19A-A7AE-4A2A-9B99-5414526F82E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55" name="Text Box 173">
          <a:extLst>
            <a:ext uri="{FF2B5EF4-FFF2-40B4-BE49-F238E27FC236}">
              <a16:creationId xmlns:a16="http://schemas.microsoft.com/office/drawing/2014/main" id="{DE2EE9D0-8D98-49B6-ACBC-78ADABFB958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56" name="Text Box 174">
          <a:extLst>
            <a:ext uri="{FF2B5EF4-FFF2-40B4-BE49-F238E27FC236}">
              <a16:creationId xmlns:a16="http://schemas.microsoft.com/office/drawing/2014/main" id="{4A0FCDF9-8E86-4DCA-8350-F4798F404A9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35</xdr:row>
      <xdr:rowOff>0</xdr:rowOff>
    </xdr:from>
    <xdr:to>
      <xdr:col>5</xdr:col>
      <xdr:colOff>85725</xdr:colOff>
      <xdr:row>36</xdr:row>
      <xdr:rowOff>38100</xdr:rowOff>
    </xdr:to>
    <xdr:sp macro="" textlink="">
      <xdr:nvSpPr>
        <xdr:cNvPr id="38557" name="Text Box 175">
          <a:extLst>
            <a:ext uri="{FF2B5EF4-FFF2-40B4-BE49-F238E27FC236}">
              <a16:creationId xmlns:a16="http://schemas.microsoft.com/office/drawing/2014/main" id="{F90143AD-23A3-4823-ABBD-7DCA6E23C32F}"/>
            </a:ext>
          </a:extLst>
        </xdr:cNvPr>
        <xdr:cNvSpPr txBox="1">
          <a:spLocks noChangeArrowheads="1"/>
        </xdr:cNvSpPr>
      </xdr:nvSpPr>
      <xdr:spPr bwMode="auto">
        <a:xfrm>
          <a:off x="4838700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58" name="Text Box 176">
          <a:extLst>
            <a:ext uri="{FF2B5EF4-FFF2-40B4-BE49-F238E27FC236}">
              <a16:creationId xmlns:a16="http://schemas.microsoft.com/office/drawing/2014/main" id="{AEA75C49-DEEE-46A5-A3B5-00217645FE5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35</xdr:row>
      <xdr:rowOff>0</xdr:rowOff>
    </xdr:from>
    <xdr:to>
      <xdr:col>4</xdr:col>
      <xdr:colOff>304800</xdr:colOff>
      <xdr:row>36</xdr:row>
      <xdr:rowOff>38100</xdr:rowOff>
    </xdr:to>
    <xdr:sp macro="" textlink="">
      <xdr:nvSpPr>
        <xdr:cNvPr id="38559" name="Text Box 177">
          <a:extLst>
            <a:ext uri="{FF2B5EF4-FFF2-40B4-BE49-F238E27FC236}">
              <a16:creationId xmlns:a16="http://schemas.microsoft.com/office/drawing/2014/main" id="{FD64BBDA-C5AD-48E3-9EC0-647382C566B0}"/>
            </a:ext>
          </a:extLst>
        </xdr:cNvPr>
        <xdr:cNvSpPr txBox="1">
          <a:spLocks noChangeArrowheads="1"/>
        </xdr:cNvSpPr>
      </xdr:nvSpPr>
      <xdr:spPr bwMode="auto">
        <a:xfrm>
          <a:off x="4733925" y="6572250"/>
          <a:ext cx="5715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60" name="Text Box 178">
          <a:extLst>
            <a:ext uri="{FF2B5EF4-FFF2-40B4-BE49-F238E27FC236}">
              <a16:creationId xmlns:a16="http://schemas.microsoft.com/office/drawing/2014/main" id="{A10695FD-5E25-4E95-B1DE-5EAE7BA821B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61" name="Text Box 179">
          <a:extLst>
            <a:ext uri="{FF2B5EF4-FFF2-40B4-BE49-F238E27FC236}">
              <a16:creationId xmlns:a16="http://schemas.microsoft.com/office/drawing/2014/main" id="{314357C7-664E-4678-8667-93E5EB5607D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62" name="Text Box 180">
          <a:extLst>
            <a:ext uri="{FF2B5EF4-FFF2-40B4-BE49-F238E27FC236}">
              <a16:creationId xmlns:a16="http://schemas.microsoft.com/office/drawing/2014/main" id="{887FF1A1-B951-4235-BDC4-C54272E3B45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63" name="Text Box 181">
          <a:extLst>
            <a:ext uri="{FF2B5EF4-FFF2-40B4-BE49-F238E27FC236}">
              <a16:creationId xmlns:a16="http://schemas.microsoft.com/office/drawing/2014/main" id="{E6099045-967D-4FDF-83FA-D390FBC1205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64" name="Text Box 182">
          <a:extLst>
            <a:ext uri="{FF2B5EF4-FFF2-40B4-BE49-F238E27FC236}">
              <a16:creationId xmlns:a16="http://schemas.microsoft.com/office/drawing/2014/main" id="{FD585143-FA49-4E09-8D6D-6F5ABE3FD20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65" name="Text Box 183">
          <a:extLst>
            <a:ext uri="{FF2B5EF4-FFF2-40B4-BE49-F238E27FC236}">
              <a16:creationId xmlns:a16="http://schemas.microsoft.com/office/drawing/2014/main" id="{FCC28809-2964-46BD-95E5-64D695C8E99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66" name="Text Box 184">
          <a:extLst>
            <a:ext uri="{FF2B5EF4-FFF2-40B4-BE49-F238E27FC236}">
              <a16:creationId xmlns:a16="http://schemas.microsoft.com/office/drawing/2014/main" id="{7DC51BEA-354B-4E44-8687-990A9C8A340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67" name="Text Box 185">
          <a:extLst>
            <a:ext uri="{FF2B5EF4-FFF2-40B4-BE49-F238E27FC236}">
              <a16:creationId xmlns:a16="http://schemas.microsoft.com/office/drawing/2014/main" id="{CFF06DD5-093E-4AD0-AC7D-667595A3B4E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68" name="Text Box 186">
          <a:extLst>
            <a:ext uri="{FF2B5EF4-FFF2-40B4-BE49-F238E27FC236}">
              <a16:creationId xmlns:a16="http://schemas.microsoft.com/office/drawing/2014/main" id="{4827CD65-B63A-4B6A-A830-4A54CBFEDCE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69" name="Text Box 187">
          <a:extLst>
            <a:ext uri="{FF2B5EF4-FFF2-40B4-BE49-F238E27FC236}">
              <a16:creationId xmlns:a16="http://schemas.microsoft.com/office/drawing/2014/main" id="{9719E213-6B89-4C35-9A14-544EBF6BE25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70" name="Text Box 188">
          <a:extLst>
            <a:ext uri="{FF2B5EF4-FFF2-40B4-BE49-F238E27FC236}">
              <a16:creationId xmlns:a16="http://schemas.microsoft.com/office/drawing/2014/main" id="{DC43504C-C3C9-4BB0-A8BD-459B039DC6F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71" name="Text Box 189">
          <a:extLst>
            <a:ext uri="{FF2B5EF4-FFF2-40B4-BE49-F238E27FC236}">
              <a16:creationId xmlns:a16="http://schemas.microsoft.com/office/drawing/2014/main" id="{6DFC7FAE-AB31-443F-B4A0-5BD5EB78094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72" name="Text Box 190">
          <a:extLst>
            <a:ext uri="{FF2B5EF4-FFF2-40B4-BE49-F238E27FC236}">
              <a16:creationId xmlns:a16="http://schemas.microsoft.com/office/drawing/2014/main" id="{5C5B874E-43E9-469C-8FCC-45B9A11DD96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73" name="Text Box 191">
          <a:extLst>
            <a:ext uri="{FF2B5EF4-FFF2-40B4-BE49-F238E27FC236}">
              <a16:creationId xmlns:a16="http://schemas.microsoft.com/office/drawing/2014/main" id="{68D1730B-0500-4759-BBB1-3483886772A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74" name="Text Box 192">
          <a:extLst>
            <a:ext uri="{FF2B5EF4-FFF2-40B4-BE49-F238E27FC236}">
              <a16:creationId xmlns:a16="http://schemas.microsoft.com/office/drawing/2014/main" id="{FDA368AB-EE49-4FEE-9A68-F3D54EFC00F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75" name="Text Box 193">
          <a:extLst>
            <a:ext uri="{FF2B5EF4-FFF2-40B4-BE49-F238E27FC236}">
              <a16:creationId xmlns:a16="http://schemas.microsoft.com/office/drawing/2014/main" id="{479E9D58-6653-49DE-B38F-BAEA79417F1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76" name="Text Box 194">
          <a:extLst>
            <a:ext uri="{FF2B5EF4-FFF2-40B4-BE49-F238E27FC236}">
              <a16:creationId xmlns:a16="http://schemas.microsoft.com/office/drawing/2014/main" id="{FE07C681-F4D0-4930-AD5C-2D9BC8D54B3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77" name="Text Box 195">
          <a:extLst>
            <a:ext uri="{FF2B5EF4-FFF2-40B4-BE49-F238E27FC236}">
              <a16:creationId xmlns:a16="http://schemas.microsoft.com/office/drawing/2014/main" id="{941397DF-BAFC-437A-AAA6-EA04F7FA371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78" name="Text Box 196">
          <a:extLst>
            <a:ext uri="{FF2B5EF4-FFF2-40B4-BE49-F238E27FC236}">
              <a16:creationId xmlns:a16="http://schemas.microsoft.com/office/drawing/2014/main" id="{918BE421-BE18-4561-A3C0-446E3F252EE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79" name="Text Box 197">
          <a:extLst>
            <a:ext uri="{FF2B5EF4-FFF2-40B4-BE49-F238E27FC236}">
              <a16:creationId xmlns:a16="http://schemas.microsoft.com/office/drawing/2014/main" id="{FBF09CBF-3D64-4253-949F-6391BE39F68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80" name="Text Box 198">
          <a:extLst>
            <a:ext uri="{FF2B5EF4-FFF2-40B4-BE49-F238E27FC236}">
              <a16:creationId xmlns:a16="http://schemas.microsoft.com/office/drawing/2014/main" id="{B1981C55-7524-44F2-AB2A-15DD02DE5C2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81" name="Text Box 199">
          <a:extLst>
            <a:ext uri="{FF2B5EF4-FFF2-40B4-BE49-F238E27FC236}">
              <a16:creationId xmlns:a16="http://schemas.microsoft.com/office/drawing/2014/main" id="{640F499F-8475-4B7C-B289-2C9D3F8ED80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82" name="Text Box 200">
          <a:extLst>
            <a:ext uri="{FF2B5EF4-FFF2-40B4-BE49-F238E27FC236}">
              <a16:creationId xmlns:a16="http://schemas.microsoft.com/office/drawing/2014/main" id="{A3B8F3D9-E353-47F9-8321-483BEBA277C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83" name="Text Box 201">
          <a:extLst>
            <a:ext uri="{FF2B5EF4-FFF2-40B4-BE49-F238E27FC236}">
              <a16:creationId xmlns:a16="http://schemas.microsoft.com/office/drawing/2014/main" id="{29041695-60AF-4B86-AD95-EE3D90CB9C2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84" name="Text Box 202">
          <a:extLst>
            <a:ext uri="{FF2B5EF4-FFF2-40B4-BE49-F238E27FC236}">
              <a16:creationId xmlns:a16="http://schemas.microsoft.com/office/drawing/2014/main" id="{680E26BD-51D0-419B-9EBF-9053601AAEB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85" name="Text Box 203">
          <a:extLst>
            <a:ext uri="{FF2B5EF4-FFF2-40B4-BE49-F238E27FC236}">
              <a16:creationId xmlns:a16="http://schemas.microsoft.com/office/drawing/2014/main" id="{10B9B96B-B927-4BAA-B200-41FEBD8CAC6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86" name="Text Box 204">
          <a:extLst>
            <a:ext uri="{FF2B5EF4-FFF2-40B4-BE49-F238E27FC236}">
              <a16:creationId xmlns:a16="http://schemas.microsoft.com/office/drawing/2014/main" id="{92D5F8C3-3C44-4408-9C3F-215120A9748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35</xdr:row>
      <xdr:rowOff>0</xdr:rowOff>
    </xdr:from>
    <xdr:to>
      <xdr:col>4</xdr:col>
      <xdr:colOff>161925</xdr:colOff>
      <xdr:row>36</xdr:row>
      <xdr:rowOff>38100</xdr:rowOff>
    </xdr:to>
    <xdr:sp macro="" textlink="">
      <xdr:nvSpPr>
        <xdr:cNvPr id="38587" name="Text Box 205">
          <a:extLst>
            <a:ext uri="{FF2B5EF4-FFF2-40B4-BE49-F238E27FC236}">
              <a16:creationId xmlns:a16="http://schemas.microsoft.com/office/drawing/2014/main" id="{51BC71F2-3C70-4FCC-BDBB-641CCCD2E997}"/>
            </a:ext>
          </a:extLst>
        </xdr:cNvPr>
        <xdr:cNvSpPr txBox="1">
          <a:spLocks noChangeArrowheads="1"/>
        </xdr:cNvSpPr>
      </xdr:nvSpPr>
      <xdr:spPr bwMode="auto">
        <a:xfrm>
          <a:off x="4581525" y="657225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88" name="Text Box 206">
          <a:extLst>
            <a:ext uri="{FF2B5EF4-FFF2-40B4-BE49-F238E27FC236}">
              <a16:creationId xmlns:a16="http://schemas.microsoft.com/office/drawing/2014/main" id="{F62B5B2C-A7C8-4721-A96C-A6BAAEF38D0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89" name="Text Box 207">
          <a:extLst>
            <a:ext uri="{FF2B5EF4-FFF2-40B4-BE49-F238E27FC236}">
              <a16:creationId xmlns:a16="http://schemas.microsoft.com/office/drawing/2014/main" id="{FF2FCFB2-C2FE-4B45-A69B-DC9DD15B504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90" name="Text Box 208">
          <a:extLst>
            <a:ext uri="{FF2B5EF4-FFF2-40B4-BE49-F238E27FC236}">
              <a16:creationId xmlns:a16="http://schemas.microsoft.com/office/drawing/2014/main" id="{24924750-7922-4B3D-B406-B70230B0646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91" name="Text Box 209">
          <a:extLst>
            <a:ext uri="{FF2B5EF4-FFF2-40B4-BE49-F238E27FC236}">
              <a16:creationId xmlns:a16="http://schemas.microsoft.com/office/drawing/2014/main" id="{B69568A2-E8A9-44B8-99A8-8375226FFCB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92" name="Text Box 210">
          <a:extLst>
            <a:ext uri="{FF2B5EF4-FFF2-40B4-BE49-F238E27FC236}">
              <a16:creationId xmlns:a16="http://schemas.microsoft.com/office/drawing/2014/main" id="{1495163E-B5CB-449C-8004-94A2D42CDBF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93" name="Text Box 211">
          <a:extLst>
            <a:ext uri="{FF2B5EF4-FFF2-40B4-BE49-F238E27FC236}">
              <a16:creationId xmlns:a16="http://schemas.microsoft.com/office/drawing/2014/main" id="{3395B436-E04F-4502-94FA-7EE10FA55DD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94" name="Text Box 212">
          <a:extLst>
            <a:ext uri="{FF2B5EF4-FFF2-40B4-BE49-F238E27FC236}">
              <a16:creationId xmlns:a16="http://schemas.microsoft.com/office/drawing/2014/main" id="{14F25E44-8DF2-492C-A92B-0D657669A14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95" name="Text Box 213">
          <a:extLst>
            <a:ext uri="{FF2B5EF4-FFF2-40B4-BE49-F238E27FC236}">
              <a16:creationId xmlns:a16="http://schemas.microsoft.com/office/drawing/2014/main" id="{10C67AEF-3F67-44CA-A4DE-8270748C681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38100</xdr:colOff>
      <xdr:row>36</xdr:row>
      <xdr:rowOff>38100</xdr:rowOff>
    </xdr:to>
    <xdr:sp macro="" textlink="">
      <xdr:nvSpPr>
        <xdr:cNvPr id="38596" name="Text Box 214">
          <a:extLst>
            <a:ext uri="{FF2B5EF4-FFF2-40B4-BE49-F238E27FC236}">
              <a16:creationId xmlns:a16="http://schemas.microsoft.com/office/drawing/2014/main" id="{87B84B20-4C2D-4F6A-BEB8-84BDB0D09E2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35</xdr:row>
      <xdr:rowOff>0</xdr:rowOff>
    </xdr:from>
    <xdr:to>
      <xdr:col>4</xdr:col>
      <xdr:colOff>161925</xdr:colOff>
      <xdr:row>36</xdr:row>
      <xdr:rowOff>38100</xdr:rowOff>
    </xdr:to>
    <xdr:sp macro="" textlink="">
      <xdr:nvSpPr>
        <xdr:cNvPr id="38597" name="Text Box 215">
          <a:extLst>
            <a:ext uri="{FF2B5EF4-FFF2-40B4-BE49-F238E27FC236}">
              <a16:creationId xmlns:a16="http://schemas.microsoft.com/office/drawing/2014/main" id="{83E24E7A-AB90-43AB-A378-289AE6D5CF6B}"/>
            </a:ext>
          </a:extLst>
        </xdr:cNvPr>
        <xdr:cNvSpPr txBox="1">
          <a:spLocks noChangeArrowheads="1"/>
        </xdr:cNvSpPr>
      </xdr:nvSpPr>
      <xdr:spPr bwMode="auto">
        <a:xfrm>
          <a:off x="4581525" y="657225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598" name="Text Box 216">
          <a:extLst>
            <a:ext uri="{FF2B5EF4-FFF2-40B4-BE49-F238E27FC236}">
              <a16:creationId xmlns:a16="http://schemas.microsoft.com/office/drawing/2014/main" id="{DFEC77FE-E192-49AB-9ACF-3A0BACC001ED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599" name="Text Box 217">
          <a:extLst>
            <a:ext uri="{FF2B5EF4-FFF2-40B4-BE49-F238E27FC236}">
              <a16:creationId xmlns:a16="http://schemas.microsoft.com/office/drawing/2014/main" id="{0B97B729-A508-4A4E-9BF0-51E5E74C914C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00" name="Text Box 218">
          <a:extLst>
            <a:ext uri="{FF2B5EF4-FFF2-40B4-BE49-F238E27FC236}">
              <a16:creationId xmlns:a16="http://schemas.microsoft.com/office/drawing/2014/main" id="{E93E91DC-27AD-4639-B62E-D228B5A6DE29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01" name="Text Box 219">
          <a:extLst>
            <a:ext uri="{FF2B5EF4-FFF2-40B4-BE49-F238E27FC236}">
              <a16:creationId xmlns:a16="http://schemas.microsoft.com/office/drawing/2014/main" id="{29DC7E0E-F47E-454C-8E57-4C71F5FF0483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02" name="Text Box 220">
          <a:extLst>
            <a:ext uri="{FF2B5EF4-FFF2-40B4-BE49-F238E27FC236}">
              <a16:creationId xmlns:a16="http://schemas.microsoft.com/office/drawing/2014/main" id="{E5E4221D-345C-40FA-9CCE-93E7CB1AB691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03" name="Text Box 221">
          <a:extLst>
            <a:ext uri="{FF2B5EF4-FFF2-40B4-BE49-F238E27FC236}">
              <a16:creationId xmlns:a16="http://schemas.microsoft.com/office/drawing/2014/main" id="{A22096BC-ED4B-4F04-A4FD-41FD4FC3AEB4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04" name="Text Box 222">
          <a:extLst>
            <a:ext uri="{FF2B5EF4-FFF2-40B4-BE49-F238E27FC236}">
              <a16:creationId xmlns:a16="http://schemas.microsoft.com/office/drawing/2014/main" id="{665E8CDB-FA3D-44D7-AAF3-90822EA2B1DA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05" name="Text Box 223">
          <a:extLst>
            <a:ext uri="{FF2B5EF4-FFF2-40B4-BE49-F238E27FC236}">
              <a16:creationId xmlns:a16="http://schemas.microsoft.com/office/drawing/2014/main" id="{AF592F06-7300-428A-913C-75A407E6D8A5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06" name="Text Box 224">
          <a:extLst>
            <a:ext uri="{FF2B5EF4-FFF2-40B4-BE49-F238E27FC236}">
              <a16:creationId xmlns:a16="http://schemas.microsoft.com/office/drawing/2014/main" id="{0EAF33F8-2690-4F60-92B7-587CE1D27A91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07" name="Text Box 225">
          <a:extLst>
            <a:ext uri="{FF2B5EF4-FFF2-40B4-BE49-F238E27FC236}">
              <a16:creationId xmlns:a16="http://schemas.microsoft.com/office/drawing/2014/main" id="{A5EA0E71-E7CD-4BDE-A6E8-98016857F0A4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08" name="Text Box 226">
          <a:extLst>
            <a:ext uri="{FF2B5EF4-FFF2-40B4-BE49-F238E27FC236}">
              <a16:creationId xmlns:a16="http://schemas.microsoft.com/office/drawing/2014/main" id="{CFDD2FD4-B05E-4563-A157-BF4F6B4C1DE3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09" name="Text Box 227">
          <a:extLst>
            <a:ext uri="{FF2B5EF4-FFF2-40B4-BE49-F238E27FC236}">
              <a16:creationId xmlns:a16="http://schemas.microsoft.com/office/drawing/2014/main" id="{FED1179E-15E5-4D9C-83C0-0A4792958200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10" name="Text Box 228">
          <a:extLst>
            <a:ext uri="{FF2B5EF4-FFF2-40B4-BE49-F238E27FC236}">
              <a16:creationId xmlns:a16="http://schemas.microsoft.com/office/drawing/2014/main" id="{BCD8610C-B02C-43AF-95CC-AC838D03880C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11" name="Text Box 229">
          <a:extLst>
            <a:ext uri="{FF2B5EF4-FFF2-40B4-BE49-F238E27FC236}">
              <a16:creationId xmlns:a16="http://schemas.microsoft.com/office/drawing/2014/main" id="{54D9BC7B-69E2-44E0-9DDE-74BE0F1899EF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12" name="Text Box 230">
          <a:extLst>
            <a:ext uri="{FF2B5EF4-FFF2-40B4-BE49-F238E27FC236}">
              <a16:creationId xmlns:a16="http://schemas.microsoft.com/office/drawing/2014/main" id="{29BC708D-0FEE-42FC-9BBB-386FAAD536A7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13" name="Text Box 231">
          <a:extLst>
            <a:ext uri="{FF2B5EF4-FFF2-40B4-BE49-F238E27FC236}">
              <a16:creationId xmlns:a16="http://schemas.microsoft.com/office/drawing/2014/main" id="{10321694-6A89-4151-8C12-9ACA294A68DA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14" name="Text Box 232">
          <a:extLst>
            <a:ext uri="{FF2B5EF4-FFF2-40B4-BE49-F238E27FC236}">
              <a16:creationId xmlns:a16="http://schemas.microsoft.com/office/drawing/2014/main" id="{62E0ED69-4B76-4FB8-B3E6-D994D42E95F7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15" name="Text Box 233">
          <a:extLst>
            <a:ext uri="{FF2B5EF4-FFF2-40B4-BE49-F238E27FC236}">
              <a16:creationId xmlns:a16="http://schemas.microsoft.com/office/drawing/2014/main" id="{C42FF475-3ED2-493D-BEA1-21412C76EC48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16" name="Text Box 234">
          <a:extLst>
            <a:ext uri="{FF2B5EF4-FFF2-40B4-BE49-F238E27FC236}">
              <a16:creationId xmlns:a16="http://schemas.microsoft.com/office/drawing/2014/main" id="{8BAB2396-71C2-4C39-AA75-5FB33FF25AD6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17" name="Text Box 235">
          <a:extLst>
            <a:ext uri="{FF2B5EF4-FFF2-40B4-BE49-F238E27FC236}">
              <a16:creationId xmlns:a16="http://schemas.microsoft.com/office/drawing/2014/main" id="{A3F35B7B-CA9C-4CF5-879F-B8059A83FCD5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30</xdr:row>
      <xdr:rowOff>0</xdr:rowOff>
    </xdr:from>
    <xdr:to>
      <xdr:col>4</xdr:col>
      <xdr:colOff>161925</xdr:colOff>
      <xdr:row>31</xdr:row>
      <xdr:rowOff>38100</xdr:rowOff>
    </xdr:to>
    <xdr:sp macro="" textlink="">
      <xdr:nvSpPr>
        <xdr:cNvPr id="38618" name="Text Box 236">
          <a:extLst>
            <a:ext uri="{FF2B5EF4-FFF2-40B4-BE49-F238E27FC236}">
              <a16:creationId xmlns:a16="http://schemas.microsoft.com/office/drawing/2014/main" id="{75763450-D658-4319-BB3E-B7FB31E6D70C}"/>
            </a:ext>
          </a:extLst>
        </xdr:cNvPr>
        <xdr:cNvSpPr txBox="1">
          <a:spLocks noChangeArrowheads="1"/>
        </xdr:cNvSpPr>
      </xdr:nvSpPr>
      <xdr:spPr bwMode="auto">
        <a:xfrm>
          <a:off x="4581525" y="5857875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19" name="Text Box 237">
          <a:extLst>
            <a:ext uri="{FF2B5EF4-FFF2-40B4-BE49-F238E27FC236}">
              <a16:creationId xmlns:a16="http://schemas.microsoft.com/office/drawing/2014/main" id="{257E9FCF-1F2F-4CBE-A034-76E4347C6FAA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20" name="Text Box 238">
          <a:extLst>
            <a:ext uri="{FF2B5EF4-FFF2-40B4-BE49-F238E27FC236}">
              <a16:creationId xmlns:a16="http://schemas.microsoft.com/office/drawing/2014/main" id="{2CA5FA3D-1F4D-4F9E-B399-585BEBE8B330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21" name="Text Box 239">
          <a:extLst>
            <a:ext uri="{FF2B5EF4-FFF2-40B4-BE49-F238E27FC236}">
              <a16:creationId xmlns:a16="http://schemas.microsoft.com/office/drawing/2014/main" id="{B383CCC9-CDA7-4A30-9EAA-27CB3A21A611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22" name="Text Box 240">
          <a:extLst>
            <a:ext uri="{FF2B5EF4-FFF2-40B4-BE49-F238E27FC236}">
              <a16:creationId xmlns:a16="http://schemas.microsoft.com/office/drawing/2014/main" id="{0AEBE4DB-0588-4AF8-A67E-086E069F14A9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38100</xdr:colOff>
      <xdr:row>31</xdr:row>
      <xdr:rowOff>38100</xdr:rowOff>
    </xdr:to>
    <xdr:sp macro="" textlink="">
      <xdr:nvSpPr>
        <xdr:cNvPr id="38623" name="Text Box 241">
          <a:extLst>
            <a:ext uri="{FF2B5EF4-FFF2-40B4-BE49-F238E27FC236}">
              <a16:creationId xmlns:a16="http://schemas.microsoft.com/office/drawing/2014/main" id="{3C995519-0888-43E7-B110-D65BCC00E6B2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35</xdr:row>
      <xdr:rowOff>0</xdr:rowOff>
    </xdr:from>
    <xdr:to>
      <xdr:col>5</xdr:col>
      <xdr:colOff>47625</xdr:colOff>
      <xdr:row>36</xdr:row>
      <xdr:rowOff>38100</xdr:rowOff>
    </xdr:to>
    <xdr:sp macro="" textlink="">
      <xdr:nvSpPr>
        <xdr:cNvPr id="38624" name="Text Box 246">
          <a:extLst>
            <a:ext uri="{FF2B5EF4-FFF2-40B4-BE49-F238E27FC236}">
              <a16:creationId xmlns:a16="http://schemas.microsoft.com/office/drawing/2014/main" id="{8C80D3BC-D732-4E07-950B-68DB7E76496A}"/>
            </a:ext>
          </a:extLst>
        </xdr:cNvPr>
        <xdr:cNvSpPr txBox="1">
          <a:spLocks noChangeArrowheads="1"/>
        </xdr:cNvSpPr>
      </xdr:nvSpPr>
      <xdr:spPr bwMode="auto">
        <a:xfrm>
          <a:off x="4810125" y="657225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22</xdr:row>
      <xdr:rowOff>200025</xdr:rowOff>
    </xdr:to>
    <xdr:sp macro="" textlink="">
      <xdr:nvSpPr>
        <xdr:cNvPr id="38625" name="Text Box 187">
          <a:extLst>
            <a:ext uri="{FF2B5EF4-FFF2-40B4-BE49-F238E27FC236}">
              <a16:creationId xmlns:a16="http://schemas.microsoft.com/office/drawing/2014/main" id="{265A7C4A-1D78-4AB7-8EEA-047239874446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29</xdr:row>
      <xdr:rowOff>0</xdr:rowOff>
    </xdr:from>
    <xdr:to>
      <xdr:col>5</xdr:col>
      <xdr:colOff>47625</xdr:colOff>
      <xdr:row>30</xdr:row>
      <xdr:rowOff>57150</xdr:rowOff>
    </xdr:to>
    <xdr:sp macro="" textlink="">
      <xdr:nvSpPr>
        <xdr:cNvPr id="38626" name="Text Box 188">
          <a:extLst>
            <a:ext uri="{FF2B5EF4-FFF2-40B4-BE49-F238E27FC236}">
              <a16:creationId xmlns:a16="http://schemas.microsoft.com/office/drawing/2014/main" id="{CAE5E86A-8060-4079-8B6B-7D5CCC03C79F}"/>
            </a:ext>
          </a:extLst>
        </xdr:cNvPr>
        <xdr:cNvSpPr txBox="1">
          <a:spLocks noChangeArrowheads="1"/>
        </xdr:cNvSpPr>
      </xdr:nvSpPr>
      <xdr:spPr bwMode="auto">
        <a:xfrm>
          <a:off x="4800600" y="57150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30</xdr:row>
      <xdr:rowOff>0</xdr:rowOff>
    </xdr:from>
    <xdr:to>
      <xdr:col>5</xdr:col>
      <xdr:colOff>47625</xdr:colOff>
      <xdr:row>31</xdr:row>
      <xdr:rowOff>57150</xdr:rowOff>
    </xdr:to>
    <xdr:sp macro="" textlink="">
      <xdr:nvSpPr>
        <xdr:cNvPr id="38627" name="Text Box 189">
          <a:extLst>
            <a:ext uri="{FF2B5EF4-FFF2-40B4-BE49-F238E27FC236}">
              <a16:creationId xmlns:a16="http://schemas.microsoft.com/office/drawing/2014/main" id="{495898DB-329F-441A-9A76-B01BA73C3488}"/>
            </a:ext>
          </a:extLst>
        </xdr:cNvPr>
        <xdr:cNvSpPr txBox="1">
          <a:spLocks noChangeArrowheads="1"/>
        </xdr:cNvSpPr>
      </xdr:nvSpPr>
      <xdr:spPr bwMode="auto">
        <a:xfrm>
          <a:off x="4800600" y="5857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30</xdr:row>
      <xdr:rowOff>0</xdr:rowOff>
    </xdr:from>
    <xdr:to>
      <xdr:col>5</xdr:col>
      <xdr:colOff>47625</xdr:colOff>
      <xdr:row>31</xdr:row>
      <xdr:rowOff>57150</xdr:rowOff>
    </xdr:to>
    <xdr:sp macro="" textlink="">
      <xdr:nvSpPr>
        <xdr:cNvPr id="38628" name="Text Box 190">
          <a:extLst>
            <a:ext uri="{FF2B5EF4-FFF2-40B4-BE49-F238E27FC236}">
              <a16:creationId xmlns:a16="http://schemas.microsoft.com/office/drawing/2014/main" id="{37AC53E2-D6BB-4D62-A05F-DAA5D11B430E}"/>
            </a:ext>
          </a:extLst>
        </xdr:cNvPr>
        <xdr:cNvSpPr txBox="1">
          <a:spLocks noChangeArrowheads="1"/>
        </xdr:cNvSpPr>
      </xdr:nvSpPr>
      <xdr:spPr bwMode="auto">
        <a:xfrm>
          <a:off x="4800600" y="5857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30</xdr:row>
      <xdr:rowOff>0</xdr:rowOff>
    </xdr:from>
    <xdr:to>
      <xdr:col>5</xdr:col>
      <xdr:colOff>47625</xdr:colOff>
      <xdr:row>31</xdr:row>
      <xdr:rowOff>57150</xdr:rowOff>
    </xdr:to>
    <xdr:sp macro="" textlink="">
      <xdr:nvSpPr>
        <xdr:cNvPr id="38629" name="Text Box 191">
          <a:extLst>
            <a:ext uri="{FF2B5EF4-FFF2-40B4-BE49-F238E27FC236}">
              <a16:creationId xmlns:a16="http://schemas.microsoft.com/office/drawing/2014/main" id="{8678A47F-E425-48DB-BE13-6E26353DDE5B}"/>
            </a:ext>
          </a:extLst>
        </xdr:cNvPr>
        <xdr:cNvSpPr txBox="1">
          <a:spLocks noChangeArrowheads="1"/>
        </xdr:cNvSpPr>
      </xdr:nvSpPr>
      <xdr:spPr bwMode="auto">
        <a:xfrm>
          <a:off x="4800600" y="5857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30</xdr:row>
      <xdr:rowOff>0</xdr:rowOff>
    </xdr:from>
    <xdr:to>
      <xdr:col>5</xdr:col>
      <xdr:colOff>47625</xdr:colOff>
      <xdr:row>31</xdr:row>
      <xdr:rowOff>57150</xdr:rowOff>
    </xdr:to>
    <xdr:sp macro="" textlink="">
      <xdr:nvSpPr>
        <xdr:cNvPr id="38630" name="Text Box 192">
          <a:extLst>
            <a:ext uri="{FF2B5EF4-FFF2-40B4-BE49-F238E27FC236}">
              <a16:creationId xmlns:a16="http://schemas.microsoft.com/office/drawing/2014/main" id="{0D2F867A-688C-42A0-89A8-F17C4B5A0D4E}"/>
            </a:ext>
          </a:extLst>
        </xdr:cNvPr>
        <xdr:cNvSpPr txBox="1">
          <a:spLocks noChangeArrowheads="1"/>
        </xdr:cNvSpPr>
      </xdr:nvSpPr>
      <xdr:spPr bwMode="auto">
        <a:xfrm>
          <a:off x="4800600" y="5857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32</xdr:row>
      <xdr:rowOff>57150</xdr:rowOff>
    </xdr:to>
    <xdr:sp macro="" textlink="">
      <xdr:nvSpPr>
        <xdr:cNvPr id="38631" name="Text Box 193">
          <a:extLst>
            <a:ext uri="{FF2B5EF4-FFF2-40B4-BE49-F238E27FC236}">
              <a16:creationId xmlns:a16="http://schemas.microsoft.com/office/drawing/2014/main" id="{6323D85F-FC51-43C7-81E8-264CF8B149D6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32</xdr:row>
      <xdr:rowOff>57150</xdr:rowOff>
    </xdr:to>
    <xdr:sp macro="" textlink="">
      <xdr:nvSpPr>
        <xdr:cNvPr id="38632" name="Text Box 194">
          <a:extLst>
            <a:ext uri="{FF2B5EF4-FFF2-40B4-BE49-F238E27FC236}">
              <a16:creationId xmlns:a16="http://schemas.microsoft.com/office/drawing/2014/main" id="{68380621-8D3F-471B-B5E4-CAC08E5AE936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32</xdr:row>
      <xdr:rowOff>57150</xdr:rowOff>
    </xdr:to>
    <xdr:sp macro="" textlink="">
      <xdr:nvSpPr>
        <xdr:cNvPr id="38633" name="Text Box 195">
          <a:extLst>
            <a:ext uri="{FF2B5EF4-FFF2-40B4-BE49-F238E27FC236}">
              <a16:creationId xmlns:a16="http://schemas.microsoft.com/office/drawing/2014/main" id="{15728C9A-7360-49D4-BA92-4EC211695190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22</xdr:row>
      <xdr:rowOff>200025</xdr:rowOff>
    </xdr:to>
    <xdr:sp macro="" textlink="">
      <xdr:nvSpPr>
        <xdr:cNvPr id="38634" name="Text Box 193">
          <a:extLst>
            <a:ext uri="{FF2B5EF4-FFF2-40B4-BE49-F238E27FC236}">
              <a16:creationId xmlns:a16="http://schemas.microsoft.com/office/drawing/2014/main" id="{7F602CA9-0B6E-4EC9-9FAC-AFD86FB7C89A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22</xdr:row>
      <xdr:rowOff>200025</xdr:rowOff>
    </xdr:to>
    <xdr:sp macro="" textlink="">
      <xdr:nvSpPr>
        <xdr:cNvPr id="38635" name="Text Box 194">
          <a:extLst>
            <a:ext uri="{FF2B5EF4-FFF2-40B4-BE49-F238E27FC236}">
              <a16:creationId xmlns:a16="http://schemas.microsoft.com/office/drawing/2014/main" id="{61F57C10-AC05-4508-8603-3D331A87CC36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22</xdr:row>
      <xdr:rowOff>200025</xdr:rowOff>
    </xdr:to>
    <xdr:sp macro="" textlink="">
      <xdr:nvSpPr>
        <xdr:cNvPr id="38636" name="Text Box 195">
          <a:extLst>
            <a:ext uri="{FF2B5EF4-FFF2-40B4-BE49-F238E27FC236}">
              <a16:creationId xmlns:a16="http://schemas.microsoft.com/office/drawing/2014/main" id="{C2DC35FC-7A7A-4A9A-9CFA-01D50A688AD3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19</xdr:row>
      <xdr:rowOff>0</xdr:rowOff>
    </xdr:from>
    <xdr:to>
      <xdr:col>5</xdr:col>
      <xdr:colOff>47625</xdr:colOff>
      <xdr:row>20</xdr:row>
      <xdr:rowOff>66675</xdr:rowOff>
    </xdr:to>
    <xdr:sp macro="" textlink="">
      <xdr:nvSpPr>
        <xdr:cNvPr id="38637" name="Text Box 193">
          <a:extLst>
            <a:ext uri="{FF2B5EF4-FFF2-40B4-BE49-F238E27FC236}">
              <a16:creationId xmlns:a16="http://schemas.microsoft.com/office/drawing/2014/main" id="{EF50835B-1806-4596-876D-7CEDE986F6C8}"/>
            </a:ext>
          </a:extLst>
        </xdr:cNvPr>
        <xdr:cNvSpPr txBox="1">
          <a:spLocks noChangeArrowheads="1"/>
        </xdr:cNvSpPr>
      </xdr:nvSpPr>
      <xdr:spPr bwMode="auto">
        <a:xfrm>
          <a:off x="4800600" y="357187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19</xdr:row>
      <xdr:rowOff>0</xdr:rowOff>
    </xdr:from>
    <xdr:to>
      <xdr:col>5</xdr:col>
      <xdr:colOff>47625</xdr:colOff>
      <xdr:row>20</xdr:row>
      <xdr:rowOff>66675</xdr:rowOff>
    </xdr:to>
    <xdr:sp macro="" textlink="">
      <xdr:nvSpPr>
        <xdr:cNvPr id="38638" name="Text Box 194">
          <a:extLst>
            <a:ext uri="{FF2B5EF4-FFF2-40B4-BE49-F238E27FC236}">
              <a16:creationId xmlns:a16="http://schemas.microsoft.com/office/drawing/2014/main" id="{3AAEFD58-D9C4-4600-A714-EB96735A5E34}"/>
            </a:ext>
          </a:extLst>
        </xdr:cNvPr>
        <xdr:cNvSpPr txBox="1">
          <a:spLocks noChangeArrowheads="1"/>
        </xdr:cNvSpPr>
      </xdr:nvSpPr>
      <xdr:spPr bwMode="auto">
        <a:xfrm>
          <a:off x="4800600" y="357187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19</xdr:row>
      <xdr:rowOff>0</xdr:rowOff>
    </xdr:from>
    <xdr:to>
      <xdr:col>5</xdr:col>
      <xdr:colOff>47625</xdr:colOff>
      <xdr:row>20</xdr:row>
      <xdr:rowOff>66675</xdr:rowOff>
    </xdr:to>
    <xdr:sp macro="" textlink="">
      <xdr:nvSpPr>
        <xdr:cNvPr id="38639" name="Text Box 195">
          <a:extLst>
            <a:ext uri="{FF2B5EF4-FFF2-40B4-BE49-F238E27FC236}">
              <a16:creationId xmlns:a16="http://schemas.microsoft.com/office/drawing/2014/main" id="{C0E62127-6865-47C6-BE82-C4BA375DF221}"/>
            </a:ext>
          </a:extLst>
        </xdr:cNvPr>
        <xdr:cNvSpPr txBox="1">
          <a:spLocks noChangeArrowheads="1"/>
        </xdr:cNvSpPr>
      </xdr:nvSpPr>
      <xdr:spPr bwMode="auto">
        <a:xfrm>
          <a:off x="4800600" y="357187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32</xdr:row>
      <xdr:rowOff>57150</xdr:rowOff>
    </xdr:to>
    <xdr:sp macro="" textlink="">
      <xdr:nvSpPr>
        <xdr:cNvPr id="38640" name="Text Box 193">
          <a:extLst>
            <a:ext uri="{FF2B5EF4-FFF2-40B4-BE49-F238E27FC236}">
              <a16:creationId xmlns:a16="http://schemas.microsoft.com/office/drawing/2014/main" id="{09AD61ED-2155-4D6D-BEFD-328D81A1B929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32</xdr:row>
      <xdr:rowOff>57150</xdr:rowOff>
    </xdr:to>
    <xdr:sp macro="" textlink="">
      <xdr:nvSpPr>
        <xdr:cNvPr id="38641" name="Text Box 194">
          <a:extLst>
            <a:ext uri="{FF2B5EF4-FFF2-40B4-BE49-F238E27FC236}">
              <a16:creationId xmlns:a16="http://schemas.microsoft.com/office/drawing/2014/main" id="{4F45E375-D3B4-4758-9973-31CDDA283760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32</xdr:row>
      <xdr:rowOff>57150</xdr:rowOff>
    </xdr:to>
    <xdr:sp macro="" textlink="">
      <xdr:nvSpPr>
        <xdr:cNvPr id="38642" name="Text Box 195">
          <a:extLst>
            <a:ext uri="{FF2B5EF4-FFF2-40B4-BE49-F238E27FC236}">
              <a16:creationId xmlns:a16="http://schemas.microsoft.com/office/drawing/2014/main" id="{33085831-4383-489E-93D5-15E76E983CA1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33</xdr:row>
      <xdr:rowOff>95250</xdr:rowOff>
    </xdr:to>
    <xdr:sp macro="" textlink="">
      <xdr:nvSpPr>
        <xdr:cNvPr id="38643" name="Text Box 193">
          <a:extLst>
            <a:ext uri="{FF2B5EF4-FFF2-40B4-BE49-F238E27FC236}">
              <a16:creationId xmlns:a16="http://schemas.microsoft.com/office/drawing/2014/main" id="{0A97A7DD-B98C-4CB6-8247-422DE40C5A6A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33</xdr:row>
      <xdr:rowOff>95250</xdr:rowOff>
    </xdr:to>
    <xdr:sp macro="" textlink="">
      <xdr:nvSpPr>
        <xdr:cNvPr id="38644" name="Text Box 194">
          <a:extLst>
            <a:ext uri="{FF2B5EF4-FFF2-40B4-BE49-F238E27FC236}">
              <a16:creationId xmlns:a16="http://schemas.microsoft.com/office/drawing/2014/main" id="{69D1F0DA-3189-4E37-B232-EB614E05A453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33</xdr:row>
      <xdr:rowOff>95250</xdr:rowOff>
    </xdr:to>
    <xdr:sp macro="" textlink="">
      <xdr:nvSpPr>
        <xdr:cNvPr id="38645" name="Text Box 195">
          <a:extLst>
            <a:ext uri="{FF2B5EF4-FFF2-40B4-BE49-F238E27FC236}">
              <a16:creationId xmlns:a16="http://schemas.microsoft.com/office/drawing/2014/main" id="{95F36C76-5A4D-4C97-89AF-0068F639C7B2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200025</xdr:rowOff>
    </xdr:to>
    <xdr:sp macro="" textlink="">
      <xdr:nvSpPr>
        <xdr:cNvPr id="38646" name="Text Box 187">
          <a:extLst>
            <a:ext uri="{FF2B5EF4-FFF2-40B4-BE49-F238E27FC236}">
              <a16:creationId xmlns:a16="http://schemas.microsoft.com/office/drawing/2014/main" id="{B878B4BE-EDBC-498B-B315-E398A18C1E20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200025</xdr:rowOff>
    </xdr:to>
    <xdr:sp macro="" textlink="">
      <xdr:nvSpPr>
        <xdr:cNvPr id="38647" name="Text Box 193">
          <a:extLst>
            <a:ext uri="{FF2B5EF4-FFF2-40B4-BE49-F238E27FC236}">
              <a16:creationId xmlns:a16="http://schemas.microsoft.com/office/drawing/2014/main" id="{52859F98-0FAF-4DA3-A701-1C04F52DF0AA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200025</xdr:rowOff>
    </xdr:to>
    <xdr:sp macro="" textlink="">
      <xdr:nvSpPr>
        <xdr:cNvPr id="38648" name="Text Box 194">
          <a:extLst>
            <a:ext uri="{FF2B5EF4-FFF2-40B4-BE49-F238E27FC236}">
              <a16:creationId xmlns:a16="http://schemas.microsoft.com/office/drawing/2014/main" id="{E0ED010F-1168-46DF-8CF5-C2D02582E578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200025</xdr:rowOff>
    </xdr:to>
    <xdr:sp macro="" textlink="">
      <xdr:nvSpPr>
        <xdr:cNvPr id="38649" name="Text Box 195">
          <a:extLst>
            <a:ext uri="{FF2B5EF4-FFF2-40B4-BE49-F238E27FC236}">
              <a16:creationId xmlns:a16="http://schemas.microsoft.com/office/drawing/2014/main" id="{A9C34ED5-E249-47E7-86C6-77429D41813F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21</xdr:row>
      <xdr:rowOff>66675</xdr:rowOff>
    </xdr:to>
    <xdr:sp macro="" textlink="">
      <xdr:nvSpPr>
        <xdr:cNvPr id="38650" name="Text Box 193">
          <a:extLst>
            <a:ext uri="{FF2B5EF4-FFF2-40B4-BE49-F238E27FC236}">
              <a16:creationId xmlns:a16="http://schemas.microsoft.com/office/drawing/2014/main" id="{F4A09253-2F31-4BDE-BE54-D1B4AE4E95D5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21</xdr:row>
      <xdr:rowOff>66675</xdr:rowOff>
    </xdr:to>
    <xdr:sp macro="" textlink="">
      <xdr:nvSpPr>
        <xdr:cNvPr id="38651" name="Text Box 194">
          <a:extLst>
            <a:ext uri="{FF2B5EF4-FFF2-40B4-BE49-F238E27FC236}">
              <a16:creationId xmlns:a16="http://schemas.microsoft.com/office/drawing/2014/main" id="{972049F1-75EB-49F0-9B24-41C4E9B3BEE6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21</xdr:row>
      <xdr:rowOff>66675</xdr:rowOff>
    </xdr:to>
    <xdr:sp macro="" textlink="">
      <xdr:nvSpPr>
        <xdr:cNvPr id="38652" name="Text Box 195">
          <a:extLst>
            <a:ext uri="{FF2B5EF4-FFF2-40B4-BE49-F238E27FC236}">
              <a16:creationId xmlns:a16="http://schemas.microsoft.com/office/drawing/2014/main" id="{12452D18-F875-413D-AA6D-1CF7A11909FF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53" name="Text Box 1">
          <a:extLst>
            <a:ext uri="{FF2B5EF4-FFF2-40B4-BE49-F238E27FC236}">
              <a16:creationId xmlns:a16="http://schemas.microsoft.com/office/drawing/2014/main" id="{5838ED5E-54C2-4999-A60F-A9CF24BF254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54" name="Text Box 23">
          <a:extLst>
            <a:ext uri="{FF2B5EF4-FFF2-40B4-BE49-F238E27FC236}">
              <a16:creationId xmlns:a16="http://schemas.microsoft.com/office/drawing/2014/main" id="{EFEF0943-F929-438F-ADE8-B17FC222CB9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55" name="Text Box 24">
          <a:extLst>
            <a:ext uri="{FF2B5EF4-FFF2-40B4-BE49-F238E27FC236}">
              <a16:creationId xmlns:a16="http://schemas.microsoft.com/office/drawing/2014/main" id="{FD44B916-6F8C-4EA1-8BCE-423908148C2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56" name="Text Box 25">
          <a:extLst>
            <a:ext uri="{FF2B5EF4-FFF2-40B4-BE49-F238E27FC236}">
              <a16:creationId xmlns:a16="http://schemas.microsoft.com/office/drawing/2014/main" id="{EACF416E-852F-40EB-ADA5-6ED5CB81060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57" name="Text Box 26">
          <a:extLst>
            <a:ext uri="{FF2B5EF4-FFF2-40B4-BE49-F238E27FC236}">
              <a16:creationId xmlns:a16="http://schemas.microsoft.com/office/drawing/2014/main" id="{BA9ECED3-0261-4DF6-9C7F-BEB468350A1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58" name="Text Box 27">
          <a:extLst>
            <a:ext uri="{FF2B5EF4-FFF2-40B4-BE49-F238E27FC236}">
              <a16:creationId xmlns:a16="http://schemas.microsoft.com/office/drawing/2014/main" id="{945891E9-FA66-4153-90EE-707B5FD2114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59" name="Text Box 28">
          <a:extLst>
            <a:ext uri="{FF2B5EF4-FFF2-40B4-BE49-F238E27FC236}">
              <a16:creationId xmlns:a16="http://schemas.microsoft.com/office/drawing/2014/main" id="{3029797A-FF1C-48EF-B687-22C8E6C82BF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60" name="Text Box 29">
          <a:extLst>
            <a:ext uri="{FF2B5EF4-FFF2-40B4-BE49-F238E27FC236}">
              <a16:creationId xmlns:a16="http://schemas.microsoft.com/office/drawing/2014/main" id="{1CCA79CC-F4AA-43DC-AB9B-B4DD10284B5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61" name="Text Box 30">
          <a:extLst>
            <a:ext uri="{FF2B5EF4-FFF2-40B4-BE49-F238E27FC236}">
              <a16:creationId xmlns:a16="http://schemas.microsoft.com/office/drawing/2014/main" id="{5769DD90-40DC-4246-A31A-1E8E94CF102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62" name="Text Box 31">
          <a:extLst>
            <a:ext uri="{FF2B5EF4-FFF2-40B4-BE49-F238E27FC236}">
              <a16:creationId xmlns:a16="http://schemas.microsoft.com/office/drawing/2014/main" id="{04D446C2-20C4-4F44-BE9A-867A58615BB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63" name="Text Box 32">
          <a:extLst>
            <a:ext uri="{FF2B5EF4-FFF2-40B4-BE49-F238E27FC236}">
              <a16:creationId xmlns:a16="http://schemas.microsoft.com/office/drawing/2014/main" id="{B1DAECC3-F117-483E-AEB2-E4082E7AE79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64" name="Text Box 33">
          <a:extLst>
            <a:ext uri="{FF2B5EF4-FFF2-40B4-BE49-F238E27FC236}">
              <a16:creationId xmlns:a16="http://schemas.microsoft.com/office/drawing/2014/main" id="{E9B3B057-A8DC-4D8A-B351-94349197505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65" name="Text Box 34">
          <a:extLst>
            <a:ext uri="{FF2B5EF4-FFF2-40B4-BE49-F238E27FC236}">
              <a16:creationId xmlns:a16="http://schemas.microsoft.com/office/drawing/2014/main" id="{4DB870A6-53AC-49EE-81ED-4E5911855D9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66" name="Text Box 35">
          <a:extLst>
            <a:ext uri="{FF2B5EF4-FFF2-40B4-BE49-F238E27FC236}">
              <a16:creationId xmlns:a16="http://schemas.microsoft.com/office/drawing/2014/main" id="{112CF100-724B-4447-9912-9011E1EAEE9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67" name="Text Box 36">
          <a:extLst>
            <a:ext uri="{FF2B5EF4-FFF2-40B4-BE49-F238E27FC236}">
              <a16:creationId xmlns:a16="http://schemas.microsoft.com/office/drawing/2014/main" id="{007F2398-8545-4581-840B-07C7F4D4D00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68" name="Text Box 37">
          <a:extLst>
            <a:ext uri="{FF2B5EF4-FFF2-40B4-BE49-F238E27FC236}">
              <a16:creationId xmlns:a16="http://schemas.microsoft.com/office/drawing/2014/main" id="{7B7D18AB-DB7B-4D1B-9FDF-D215B4C01D8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69" name="Text Box 38">
          <a:extLst>
            <a:ext uri="{FF2B5EF4-FFF2-40B4-BE49-F238E27FC236}">
              <a16:creationId xmlns:a16="http://schemas.microsoft.com/office/drawing/2014/main" id="{C6BCDE3F-ED9C-4522-BB6F-DAF76757A66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70" name="Text Box 39">
          <a:extLst>
            <a:ext uri="{FF2B5EF4-FFF2-40B4-BE49-F238E27FC236}">
              <a16:creationId xmlns:a16="http://schemas.microsoft.com/office/drawing/2014/main" id="{6224EA4B-16BF-4A75-B4D7-430DEA81074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71" name="Text Box 40">
          <a:extLst>
            <a:ext uri="{FF2B5EF4-FFF2-40B4-BE49-F238E27FC236}">
              <a16:creationId xmlns:a16="http://schemas.microsoft.com/office/drawing/2014/main" id="{1E9950A6-8047-477C-B2E7-D0DA94A7B64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72" name="Text Box 41">
          <a:extLst>
            <a:ext uri="{FF2B5EF4-FFF2-40B4-BE49-F238E27FC236}">
              <a16:creationId xmlns:a16="http://schemas.microsoft.com/office/drawing/2014/main" id="{CFCE2F4C-AA7D-4572-BFD5-105CE32D5B9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73" name="Text Box 42">
          <a:extLst>
            <a:ext uri="{FF2B5EF4-FFF2-40B4-BE49-F238E27FC236}">
              <a16:creationId xmlns:a16="http://schemas.microsoft.com/office/drawing/2014/main" id="{4E55F1E4-17C1-4355-BD76-00F6789799E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74" name="Text Box 43">
          <a:extLst>
            <a:ext uri="{FF2B5EF4-FFF2-40B4-BE49-F238E27FC236}">
              <a16:creationId xmlns:a16="http://schemas.microsoft.com/office/drawing/2014/main" id="{D8D4CAC6-DC8E-4437-A21C-E41C90FF7BA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75" name="Text Box 44">
          <a:extLst>
            <a:ext uri="{FF2B5EF4-FFF2-40B4-BE49-F238E27FC236}">
              <a16:creationId xmlns:a16="http://schemas.microsoft.com/office/drawing/2014/main" id="{562531D0-1DAD-48BD-AF9D-B4F006D8C40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76" name="Text Box 45">
          <a:extLst>
            <a:ext uri="{FF2B5EF4-FFF2-40B4-BE49-F238E27FC236}">
              <a16:creationId xmlns:a16="http://schemas.microsoft.com/office/drawing/2014/main" id="{C58AD53B-6855-458A-8EAE-53AA0F83B57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77" name="Text Box 46">
          <a:extLst>
            <a:ext uri="{FF2B5EF4-FFF2-40B4-BE49-F238E27FC236}">
              <a16:creationId xmlns:a16="http://schemas.microsoft.com/office/drawing/2014/main" id="{0CB5FC7D-F6AD-4765-95A0-B7824D4F488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78" name="Text Box 47">
          <a:extLst>
            <a:ext uri="{FF2B5EF4-FFF2-40B4-BE49-F238E27FC236}">
              <a16:creationId xmlns:a16="http://schemas.microsoft.com/office/drawing/2014/main" id="{55E327F6-D436-4AD0-845F-F1D3F06168A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79" name="Text Box 48">
          <a:extLst>
            <a:ext uri="{FF2B5EF4-FFF2-40B4-BE49-F238E27FC236}">
              <a16:creationId xmlns:a16="http://schemas.microsoft.com/office/drawing/2014/main" id="{8892F2F8-FE6D-4D02-A3CE-4B8B00774A3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80" name="Text Box 49">
          <a:extLst>
            <a:ext uri="{FF2B5EF4-FFF2-40B4-BE49-F238E27FC236}">
              <a16:creationId xmlns:a16="http://schemas.microsoft.com/office/drawing/2014/main" id="{0941E134-706F-43FB-B8C8-4AA76FD0DC3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81" name="Text Box 50">
          <a:extLst>
            <a:ext uri="{FF2B5EF4-FFF2-40B4-BE49-F238E27FC236}">
              <a16:creationId xmlns:a16="http://schemas.microsoft.com/office/drawing/2014/main" id="{0FCA3991-DA9D-49E3-8B06-1350850106D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82" name="Text Box 51">
          <a:extLst>
            <a:ext uri="{FF2B5EF4-FFF2-40B4-BE49-F238E27FC236}">
              <a16:creationId xmlns:a16="http://schemas.microsoft.com/office/drawing/2014/main" id="{E84D0385-C568-4B00-AE2D-1486B394D4D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83" name="Text Box 52">
          <a:extLst>
            <a:ext uri="{FF2B5EF4-FFF2-40B4-BE49-F238E27FC236}">
              <a16:creationId xmlns:a16="http://schemas.microsoft.com/office/drawing/2014/main" id="{F70B1DDF-5061-43DD-A386-CFB32B09110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84" name="Text Box 53">
          <a:extLst>
            <a:ext uri="{FF2B5EF4-FFF2-40B4-BE49-F238E27FC236}">
              <a16:creationId xmlns:a16="http://schemas.microsoft.com/office/drawing/2014/main" id="{2538A8B2-1DFE-45CB-8E31-BEBF0FE7654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85" name="Text Box 54">
          <a:extLst>
            <a:ext uri="{FF2B5EF4-FFF2-40B4-BE49-F238E27FC236}">
              <a16:creationId xmlns:a16="http://schemas.microsoft.com/office/drawing/2014/main" id="{A2FE4AB6-3993-452E-8305-1B1141759D0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86" name="Text Box 55">
          <a:extLst>
            <a:ext uri="{FF2B5EF4-FFF2-40B4-BE49-F238E27FC236}">
              <a16:creationId xmlns:a16="http://schemas.microsoft.com/office/drawing/2014/main" id="{D7ECC097-12E5-4CCF-81DC-6D48AE82D0A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87" name="Text Box 56">
          <a:extLst>
            <a:ext uri="{FF2B5EF4-FFF2-40B4-BE49-F238E27FC236}">
              <a16:creationId xmlns:a16="http://schemas.microsoft.com/office/drawing/2014/main" id="{54BF70B8-A9E5-4624-84BC-C74BA35DC4D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88" name="Text Box 57">
          <a:extLst>
            <a:ext uri="{FF2B5EF4-FFF2-40B4-BE49-F238E27FC236}">
              <a16:creationId xmlns:a16="http://schemas.microsoft.com/office/drawing/2014/main" id="{59B0D42A-451F-43ED-9B5B-5E8902915B7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89" name="Text Box 58">
          <a:extLst>
            <a:ext uri="{FF2B5EF4-FFF2-40B4-BE49-F238E27FC236}">
              <a16:creationId xmlns:a16="http://schemas.microsoft.com/office/drawing/2014/main" id="{F8A8426B-3293-4047-AC0E-731B4CC5AA7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90" name="Text Box 59">
          <a:extLst>
            <a:ext uri="{FF2B5EF4-FFF2-40B4-BE49-F238E27FC236}">
              <a16:creationId xmlns:a16="http://schemas.microsoft.com/office/drawing/2014/main" id="{F9B15021-0946-493A-814B-05D171B8B84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91" name="Text Box 60">
          <a:extLst>
            <a:ext uri="{FF2B5EF4-FFF2-40B4-BE49-F238E27FC236}">
              <a16:creationId xmlns:a16="http://schemas.microsoft.com/office/drawing/2014/main" id="{5B756A07-3227-4CD1-BFD6-ACFE3A3E18E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92" name="Text Box 61">
          <a:extLst>
            <a:ext uri="{FF2B5EF4-FFF2-40B4-BE49-F238E27FC236}">
              <a16:creationId xmlns:a16="http://schemas.microsoft.com/office/drawing/2014/main" id="{487B6837-6F62-4C68-914E-950B3DFA5D0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93" name="Text Box 62">
          <a:extLst>
            <a:ext uri="{FF2B5EF4-FFF2-40B4-BE49-F238E27FC236}">
              <a16:creationId xmlns:a16="http://schemas.microsoft.com/office/drawing/2014/main" id="{29E3CFFC-02F6-4139-973B-91EB6258998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94" name="Text Box 63">
          <a:extLst>
            <a:ext uri="{FF2B5EF4-FFF2-40B4-BE49-F238E27FC236}">
              <a16:creationId xmlns:a16="http://schemas.microsoft.com/office/drawing/2014/main" id="{A4F6EA0E-B713-4BB0-8263-A1B727F09CA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95" name="Text Box 64">
          <a:extLst>
            <a:ext uri="{FF2B5EF4-FFF2-40B4-BE49-F238E27FC236}">
              <a16:creationId xmlns:a16="http://schemas.microsoft.com/office/drawing/2014/main" id="{79660CAD-F5D0-4074-B92F-DEAF6882B95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96" name="Text Box 65">
          <a:extLst>
            <a:ext uri="{FF2B5EF4-FFF2-40B4-BE49-F238E27FC236}">
              <a16:creationId xmlns:a16="http://schemas.microsoft.com/office/drawing/2014/main" id="{78D9AF92-A920-4C0C-99FC-82F0B1245B4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97" name="Text Box 66">
          <a:extLst>
            <a:ext uri="{FF2B5EF4-FFF2-40B4-BE49-F238E27FC236}">
              <a16:creationId xmlns:a16="http://schemas.microsoft.com/office/drawing/2014/main" id="{00E12C9B-9B82-40D2-B8DD-AD5BECA9000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98" name="Text Box 67">
          <a:extLst>
            <a:ext uri="{FF2B5EF4-FFF2-40B4-BE49-F238E27FC236}">
              <a16:creationId xmlns:a16="http://schemas.microsoft.com/office/drawing/2014/main" id="{F1F87AD1-686F-4AEF-B4C0-398E072DED6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699" name="Text Box 68">
          <a:extLst>
            <a:ext uri="{FF2B5EF4-FFF2-40B4-BE49-F238E27FC236}">
              <a16:creationId xmlns:a16="http://schemas.microsoft.com/office/drawing/2014/main" id="{6DA62A9E-1A85-4576-9505-FD28A756CE9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00" name="Text Box 69">
          <a:extLst>
            <a:ext uri="{FF2B5EF4-FFF2-40B4-BE49-F238E27FC236}">
              <a16:creationId xmlns:a16="http://schemas.microsoft.com/office/drawing/2014/main" id="{7B27331D-7679-4FB4-A02A-62CB3F922F6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01" name="Text Box 70">
          <a:extLst>
            <a:ext uri="{FF2B5EF4-FFF2-40B4-BE49-F238E27FC236}">
              <a16:creationId xmlns:a16="http://schemas.microsoft.com/office/drawing/2014/main" id="{7C6227B7-0C9E-4B1A-AC15-DEA8348A746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39</xdr:row>
      <xdr:rowOff>0</xdr:rowOff>
    </xdr:from>
    <xdr:to>
      <xdr:col>5</xdr:col>
      <xdr:colOff>85725</xdr:colOff>
      <xdr:row>40</xdr:row>
      <xdr:rowOff>38100</xdr:rowOff>
    </xdr:to>
    <xdr:sp macro="" textlink="">
      <xdr:nvSpPr>
        <xdr:cNvPr id="38702" name="Text Box 71">
          <a:extLst>
            <a:ext uri="{FF2B5EF4-FFF2-40B4-BE49-F238E27FC236}">
              <a16:creationId xmlns:a16="http://schemas.microsoft.com/office/drawing/2014/main" id="{C9B8C0B1-4DB2-46AD-8CD1-CC28E072BBA2}"/>
            </a:ext>
          </a:extLst>
        </xdr:cNvPr>
        <xdr:cNvSpPr txBox="1">
          <a:spLocks noChangeArrowheads="1"/>
        </xdr:cNvSpPr>
      </xdr:nvSpPr>
      <xdr:spPr bwMode="auto">
        <a:xfrm>
          <a:off x="4838700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03" name="Text Box 72">
          <a:extLst>
            <a:ext uri="{FF2B5EF4-FFF2-40B4-BE49-F238E27FC236}">
              <a16:creationId xmlns:a16="http://schemas.microsoft.com/office/drawing/2014/main" id="{5572C80C-2860-45AB-ADF8-357C0CA5BE9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04" name="Text Box 73">
          <a:extLst>
            <a:ext uri="{FF2B5EF4-FFF2-40B4-BE49-F238E27FC236}">
              <a16:creationId xmlns:a16="http://schemas.microsoft.com/office/drawing/2014/main" id="{FB0E711F-BD32-4BA9-B98E-E68CA1A236F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05" name="Text Box 77">
          <a:extLst>
            <a:ext uri="{FF2B5EF4-FFF2-40B4-BE49-F238E27FC236}">
              <a16:creationId xmlns:a16="http://schemas.microsoft.com/office/drawing/2014/main" id="{D5DE56EF-E1F9-430E-985B-0C7FCB1F948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06" name="Text Box 78">
          <a:extLst>
            <a:ext uri="{FF2B5EF4-FFF2-40B4-BE49-F238E27FC236}">
              <a16:creationId xmlns:a16="http://schemas.microsoft.com/office/drawing/2014/main" id="{AE0C7A42-EABA-4D9C-8BFE-3434E3ECA55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07" name="Text Box 79">
          <a:extLst>
            <a:ext uri="{FF2B5EF4-FFF2-40B4-BE49-F238E27FC236}">
              <a16:creationId xmlns:a16="http://schemas.microsoft.com/office/drawing/2014/main" id="{2E69E680-88D2-4EC5-8B3A-926765CC8BC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08" name="Text Box 80">
          <a:extLst>
            <a:ext uri="{FF2B5EF4-FFF2-40B4-BE49-F238E27FC236}">
              <a16:creationId xmlns:a16="http://schemas.microsoft.com/office/drawing/2014/main" id="{2E788362-0F35-4F89-AE95-8BD3BA667FD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09" name="Text Box 81">
          <a:extLst>
            <a:ext uri="{FF2B5EF4-FFF2-40B4-BE49-F238E27FC236}">
              <a16:creationId xmlns:a16="http://schemas.microsoft.com/office/drawing/2014/main" id="{A443EA4A-8A3E-49D3-8BAA-E00B6DEBF51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10" name="Text Box 82">
          <a:extLst>
            <a:ext uri="{FF2B5EF4-FFF2-40B4-BE49-F238E27FC236}">
              <a16:creationId xmlns:a16="http://schemas.microsoft.com/office/drawing/2014/main" id="{EB1A31A0-DEB9-4652-BE16-4BFE959DA97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11" name="Text Box 84">
          <a:extLst>
            <a:ext uri="{FF2B5EF4-FFF2-40B4-BE49-F238E27FC236}">
              <a16:creationId xmlns:a16="http://schemas.microsoft.com/office/drawing/2014/main" id="{F615F7CA-7830-4F05-8C1E-5A72B189EEC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12" name="Text Box 85">
          <a:extLst>
            <a:ext uri="{FF2B5EF4-FFF2-40B4-BE49-F238E27FC236}">
              <a16:creationId xmlns:a16="http://schemas.microsoft.com/office/drawing/2014/main" id="{E61935EC-44F7-45B6-AD3A-A166B59A5B1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13" name="Text Box 89">
          <a:extLst>
            <a:ext uri="{FF2B5EF4-FFF2-40B4-BE49-F238E27FC236}">
              <a16:creationId xmlns:a16="http://schemas.microsoft.com/office/drawing/2014/main" id="{D9D05F2F-925A-4635-82E4-F0A66D6642A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14" name="Text Box 90">
          <a:extLst>
            <a:ext uri="{FF2B5EF4-FFF2-40B4-BE49-F238E27FC236}">
              <a16:creationId xmlns:a16="http://schemas.microsoft.com/office/drawing/2014/main" id="{AAF7AB50-807A-4001-BCD8-BBCDCBFBC33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15" name="Text Box 91">
          <a:extLst>
            <a:ext uri="{FF2B5EF4-FFF2-40B4-BE49-F238E27FC236}">
              <a16:creationId xmlns:a16="http://schemas.microsoft.com/office/drawing/2014/main" id="{40E70D49-D85D-4DDA-A2A2-DA7610C84AA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16" name="Text Box 92">
          <a:extLst>
            <a:ext uri="{FF2B5EF4-FFF2-40B4-BE49-F238E27FC236}">
              <a16:creationId xmlns:a16="http://schemas.microsoft.com/office/drawing/2014/main" id="{8868E60C-DFB1-43AE-A1E6-C4C312E1966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17" name="Text Box 93">
          <a:extLst>
            <a:ext uri="{FF2B5EF4-FFF2-40B4-BE49-F238E27FC236}">
              <a16:creationId xmlns:a16="http://schemas.microsoft.com/office/drawing/2014/main" id="{0B7B83E2-2894-480E-8C06-593385C2530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18" name="Text Box 94">
          <a:extLst>
            <a:ext uri="{FF2B5EF4-FFF2-40B4-BE49-F238E27FC236}">
              <a16:creationId xmlns:a16="http://schemas.microsoft.com/office/drawing/2014/main" id="{24CABDD8-F709-4C04-BD9C-0AEA6ADA840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19" name="Text Box 95">
          <a:extLst>
            <a:ext uri="{FF2B5EF4-FFF2-40B4-BE49-F238E27FC236}">
              <a16:creationId xmlns:a16="http://schemas.microsoft.com/office/drawing/2014/main" id="{2DA83072-19CD-4984-8140-4544F6290BE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20" name="Text Box 96">
          <a:extLst>
            <a:ext uri="{FF2B5EF4-FFF2-40B4-BE49-F238E27FC236}">
              <a16:creationId xmlns:a16="http://schemas.microsoft.com/office/drawing/2014/main" id="{B70C8593-53D3-4B89-8997-32041F4E4E1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21" name="Text Box 97">
          <a:extLst>
            <a:ext uri="{FF2B5EF4-FFF2-40B4-BE49-F238E27FC236}">
              <a16:creationId xmlns:a16="http://schemas.microsoft.com/office/drawing/2014/main" id="{3C680774-E23E-43C4-8CD7-9AEA2B79420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22" name="Text Box 101">
          <a:extLst>
            <a:ext uri="{FF2B5EF4-FFF2-40B4-BE49-F238E27FC236}">
              <a16:creationId xmlns:a16="http://schemas.microsoft.com/office/drawing/2014/main" id="{E6DF2734-7CCC-4E74-9138-E03CE232CFC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23" name="Text Box 102">
          <a:extLst>
            <a:ext uri="{FF2B5EF4-FFF2-40B4-BE49-F238E27FC236}">
              <a16:creationId xmlns:a16="http://schemas.microsoft.com/office/drawing/2014/main" id="{70861725-EB0E-4AB4-B28D-99161935A9F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24" name="Text Box 103">
          <a:extLst>
            <a:ext uri="{FF2B5EF4-FFF2-40B4-BE49-F238E27FC236}">
              <a16:creationId xmlns:a16="http://schemas.microsoft.com/office/drawing/2014/main" id="{A0E86F8A-D1F4-46BC-B5FF-3DE3FD76313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25" name="Text Box 104">
          <a:extLst>
            <a:ext uri="{FF2B5EF4-FFF2-40B4-BE49-F238E27FC236}">
              <a16:creationId xmlns:a16="http://schemas.microsoft.com/office/drawing/2014/main" id="{D8FB8EE6-CFD0-4C64-9C1F-23C5BE1F430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26" name="Text Box 105">
          <a:extLst>
            <a:ext uri="{FF2B5EF4-FFF2-40B4-BE49-F238E27FC236}">
              <a16:creationId xmlns:a16="http://schemas.microsoft.com/office/drawing/2014/main" id="{BFA13E2E-8B5D-41FD-BA3A-47F1DDFB04B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27" name="Text Box 106">
          <a:extLst>
            <a:ext uri="{FF2B5EF4-FFF2-40B4-BE49-F238E27FC236}">
              <a16:creationId xmlns:a16="http://schemas.microsoft.com/office/drawing/2014/main" id="{7F045AA4-94F2-4B66-AD67-29CB2671FB9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28" name="Text Box 107">
          <a:extLst>
            <a:ext uri="{FF2B5EF4-FFF2-40B4-BE49-F238E27FC236}">
              <a16:creationId xmlns:a16="http://schemas.microsoft.com/office/drawing/2014/main" id="{6CB0D96D-7DA8-40F4-A5F3-8B59D65D7FC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29" name="Text Box 108">
          <a:extLst>
            <a:ext uri="{FF2B5EF4-FFF2-40B4-BE49-F238E27FC236}">
              <a16:creationId xmlns:a16="http://schemas.microsoft.com/office/drawing/2014/main" id="{223ADFE0-0EB3-4A61-95A5-36EE3107A53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30" name="Text Box 109">
          <a:extLst>
            <a:ext uri="{FF2B5EF4-FFF2-40B4-BE49-F238E27FC236}">
              <a16:creationId xmlns:a16="http://schemas.microsoft.com/office/drawing/2014/main" id="{B2F5DE67-504B-4214-8A7E-8B291469589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31" name="Text Box 113">
          <a:extLst>
            <a:ext uri="{FF2B5EF4-FFF2-40B4-BE49-F238E27FC236}">
              <a16:creationId xmlns:a16="http://schemas.microsoft.com/office/drawing/2014/main" id="{2FD7686F-35B7-49FD-8D2F-B3437BCB0D2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32" name="Text Box 114">
          <a:extLst>
            <a:ext uri="{FF2B5EF4-FFF2-40B4-BE49-F238E27FC236}">
              <a16:creationId xmlns:a16="http://schemas.microsoft.com/office/drawing/2014/main" id="{27307480-F19E-44EF-AC56-16F90BD9420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33" name="Text Box 115">
          <a:extLst>
            <a:ext uri="{FF2B5EF4-FFF2-40B4-BE49-F238E27FC236}">
              <a16:creationId xmlns:a16="http://schemas.microsoft.com/office/drawing/2014/main" id="{AB3C70FC-E12C-45BB-981E-5FE82D1CBCD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34" name="Text Box 116">
          <a:extLst>
            <a:ext uri="{FF2B5EF4-FFF2-40B4-BE49-F238E27FC236}">
              <a16:creationId xmlns:a16="http://schemas.microsoft.com/office/drawing/2014/main" id="{B42C009F-0780-42AA-B09E-DDAF584D3DA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35" name="Text Box 117">
          <a:extLst>
            <a:ext uri="{FF2B5EF4-FFF2-40B4-BE49-F238E27FC236}">
              <a16:creationId xmlns:a16="http://schemas.microsoft.com/office/drawing/2014/main" id="{D571B916-E1D0-40A0-8CE4-1FA9953E940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36" name="Text Box 118">
          <a:extLst>
            <a:ext uri="{FF2B5EF4-FFF2-40B4-BE49-F238E27FC236}">
              <a16:creationId xmlns:a16="http://schemas.microsoft.com/office/drawing/2014/main" id="{E2A4E1F1-42B6-4FE0-BADD-D3DC6A1A4D3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37" name="Text Box 119">
          <a:extLst>
            <a:ext uri="{FF2B5EF4-FFF2-40B4-BE49-F238E27FC236}">
              <a16:creationId xmlns:a16="http://schemas.microsoft.com/office/drawing/2014/main" id="{A7EFF00F-386A-4FF5-99D1-1CF398957C4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38" name="Text Box 120">
          <a:extLst>
            <a:ext uri="{FF2B5EF4-FFF2-40B4-BE49-F238E27FC236}">
              <a16:creationId xmlns:a16="http://schemas.microsoft.com/office/drawing/2014/main" id="{51901918-DE27-4735-8406-79EC3B23CE5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39" name="Text Box 121">
          <a:extLst>
            <a:ext uri="{FF2B5EF4-FFF2-40B4-BE49-F238E27FC236}">
              <a16:creationId xmlns:a16="http://schemas.microsoft.com/office/drawing/2014/main" id="{13FDC69D-4FEC-4736-AF15-460F86154FB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40" name="Text Box 125">
          <a:extLst>
            <a:ext uri="{FF2B5EF4-FFF2-40B4-BE49-F238E27FC236}">
              <a16:creationId xmlns:a16="http://schemas.microsoft.com/office/drawing/2014/main" id="{C956C0B6-9B10-4B56-90E6-0DB440624DC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41" name="Text Box 126">
          <a:extLst>
            <a:ext uri="{FF2B5EF4-FFF2-40B4-BE49-F238E27FC236}">
              <a16:creationId xmlns:a16="http://schemas.microsoft.com/office/drawing/2014/main" id="{729D152B-1FDB-4CAF-9EA3-90CDC438AA3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42" name="Text Box 127">
          <a:extLst>
            <a:ext uri="{FF2B5EF4-FFF2-40B4-BE49-F238E27FC236}">
              <a16:creationId xmlns:a16="http://schemas.microsoft.com/office/drawing/2014/main" id="{4CFDDCBA-E722-4EB9-8E9B-4AF26D94A82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43" name="Text Box 128">
          <a:extLst>
            <a:ext uri="{FF2B5EF4-FFF2-40B4-BE49-F238E27FC236}">
              <a16:creationId xmlns:a16="http://schemas.microsoft.com/office/drawing/2014/main" id="{4E53AC1A-C619-4058-8839-EEBBE1C6CEC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44" name="Text Box 129">
          <a:extLst>
            <a:ext uri="{FF2B5EF4-FFF2-40B4-BE49-F238E27FC236}">
              <a16:creationId xmlns:a16="http://schemas.microsoft.com/office/drawing/2014/main" id="{50609042-FF9F-4FCB-92AC-D25D28CA892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45" name="Text Box 130">
          <a:extLst>
            <a:ext uri="{FF2B5EF4-FFF2-40B4-BE49-F238E27FC236}">
              <a16:creationId xmlns:a16="http://schemas.microsoft.com/office/drawing/2014/main" id="{22DAFC2D-31C1-470C-A2B0-3278FD0A3E1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46" name="Text Box 131">
          <a:extLst>
            <a:ext uri="{FF2B5EF4-FFF2-40B4-BE49-F238E27FC236}">
              <a16:creationId xmlns:a16="http://schemas.microsoft.com/office/drawing/2014/main" id="{F195D112-9770-40DD-B3E3-D7BCD2C0C97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47" name="Text Box 132">
          <a:extLst>
            <a:ext uri="{FF2B5EF4-FFF2-40B4-BE49-F238E27FC236}">
              <a16:creationId xmlns:a16="http://schemas.microsoft.com/office/drawing/2014/main" id="{85D7B2D6-393B-4FB9-A2C5-A87AA5EE73D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48" name="Text Box 133">
          <a:extLst>
            <a:ext uri="{FF2B5EF4-FFF2-40B4-BE49-F238E27FC236}">
              <a16:creationId xmlns:a16="http://schemas.microsoft.com/office/drawing/2014/main" id="{8BD3C03E-1732-4BB5-AFAF-C3D98066913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49" name="Text Box 137">
          <a:extLst>
            <a:ext uri="{FF2B5EF4-FFF2-40B4-BE49-F238E27FC236}">
              <a16:creationId xmlns:a16="http://schemas.microsoft.com/office/drawing/2014/main" id="{8C906B68-D4E0-4532-9161-E24383AA1D2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50" name="Text Box 138">
          <a:extLst>
            <a:ext uri="{FF2B5EF4-FFF2-40B4-BE49-F238E27FC236}">
              <a16:creationId xmlns:a16="http://schemas.microsoft.com/office/drawing/2014/main" id="{671894E5-F718-4E7F-B71C-64088B51E72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51" name="Text Box 139">
          <a:extLst>
            <a:ext uri="{FF2B5EF4-FFF2-40B4-BE49-F238E27FC236}">
              <a16:creationId xmlns:a16="http://schemas.microsoft.com/office/drawing/2014/main" id="{5C008626-9C26-4B4F-B874-E4B56C21A25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52" name="Text Box 140">
          <a:extLst>
            <a:ext uri="{FF2B5EF4-FFF2-40B4-BE49-F238E27FC236}">
              <a16:creationId xmlns:a16="http://schemas.microsoft.com/office/drawing/2014/main" id="{4A2868D0-34E3-4371-B8C9-F9A5502961E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53" name="Text Box 141">
          <a:extLst>
            <a:ext uri="{FF2B5EF4-FFF2-40B4-BE49-F238E27FC236}">
              <a16:creationId xmlns:a16="http://schemas.microsoft.com/office/drawing/2014/main" id="{290B5151-0788-4940-A8C7-F958588CA30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54" name="Text Box 142">
          <a:extLst>
            <a:ext uri="{FF2B5EF4-FFF2-40B4-BE49-F238E27FC236}">
              <a16:creationId xmlns:a16="http://schemas.microsoft.com/office/drawing/2014/main" id="{15CED6C9-AC5B-433D-B2E3-501F4A32061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55" name="Text Box 143">
          <a:extLst>
            <a:ext uri="{FF2B5EF4-FFF2-40B4-BE49-F238E27FC236}">
              <a16:creationId xmlns:a16="http://schemas.microsoft.com/office/drawing/2014/main" id="{12CB300C-D9E9-46D3-ADC4-F246876CD38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56" name="Text Box 144">
          <a:extLst>
            <a:ext uri="{FF2B5EF4-FFF2-40B4-BE49-F238E27FC236}">
              <a16:creationId xmlns:a16="http://schemas.microsoft.com/office/drawing/2014/main" id="{F563B440-F4D6-4331-96E1-3D56AD8275C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57" name="Text Box 145">
          <a:extLst>
            <a:ext uri="{FF2B5EF4-FFF2-40B4-BE49-F238E27FC236}">
              <a16:creationId xmlns:a16="http://schemas.microsoft.com/office/drawing/2014/main" id="{1610728D-27EC-422B-8364-7D8034C8F3C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58" name="Text Box 149">
          <a:extLst>
            <a:ext uri="{FF2B5EF4-FFF2-40B4-BE49-F238E27FC236}">
              <a16:creationId xmlns:a16="http://schemas.microsoft.com/office/drawing/2014/main" id="{3C5007C6-71BD-46C3-BEA2-029694CF057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59" name="Text Box 150">
          <a:extLst>
            <a:ext uri="{FF2B5EF4-FFF2-40B4-BE49-F238E27FC236}">
              <a16:creationId xmlns:a16="http://schemas.microsoft.com/office/drawing/2014/main" id="{A9C5F28E-5803-4D0A-BE6C-74A89FD3D50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60" name="Text Box 151">
          <a:extLst>
            <a:ext uri="{FF2B5EF4-FFF2-40B4-BE49-F238E27FC236}">
              <a16:creationId xmlns:a16="http://schemas.microsoft.com/office/drawing/2014/main" id="{850DC9F4-47C5-4809-A5BC-BF85DE9A9F9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61" name="Text Box 152">
          <a:extLst>
            <a:ext uri="{FF2B5EF4-FFF2-40B4-BE49-F238E27FC236}">
              <a16:creationId xmlns:a16="http://schemas.microsoft.com/office/drawing/2014/main" id="{6CFC6FA5-AFC7-4343-8A44-C0C09E9D5AD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62" name="Text Box 153">
          <a:extLst>
            <a:ext uri="{FF2B5EF4-FFF2-40B4-BE49-F238E27FC236}">
              <a16:creationId xmlns:a16="http://schemas.microsoft.com/office/drawing/2014/main" id="{8DE3FCAB-E161-453C-882B-8C9CD10C5F2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63" name="Text Box 154">
          <a:extLst>
            <a:ext uri="{FF2B5EF4-FFF2-40B4-BE49-F238E27FC236}">
              <a16:creationId xmlns:a16="http://schemas.microsoft.com/office/drawing/2014/main" id="{EC35F73F-0100-459A-BD1E-84AE3E737A9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64" name="Text Box 155">
          <a:extLst>
            <a:ext uri="{FF2B5EF4-FFF2-40B4-BE49-F238E27FC236}">
              <a16:creationId xmlns:a16="http://schemas.microsoft.com/office/drawing/2014/main" id="{A25A31AC-539C-42CC-ABBA-5D3328BCFE8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65" name="Text Box 156">
          <a:extLst>
            <a:ext uri="{FF2B5EF4-FFF2-40B4-BE49-F238E27FC236}">
              <a16:creationId xmlns:a16="http://schemas.microsoft.com/office/drawing/2014/main" id="{B82B240D-9A06-4B90-B62A-74F0C25EA65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66" name="Text Box 157">
          <a:extLst>
            <a:ext uri="{FF2B5EF4-FFF2-40B4-BE49-F238E27FC236}">
              <a16:creationId xmlns:a16="http://schemas.microsoft.com/office/drawing/2014/main" id="{849AEAEA-DF2C-4C53-949F-054ACA20AE9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67" name="Text Box 161">
          <a:extLst>
            <a:ext uri="{FF2B5EF4-FFF2-40B4-BE49-F238E27FC236}">
              <a16:creationId xmlns:a16="http://schemas.microsoft.com/office/drawing/2014/main" id="{5DF6ADF4-B3DA-4BA3-948C-8E4F1AD2FFE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68" name="Text Box 162">
          <a:extLst>
            <a:ext uri="{FF2B5EF4-FFF2-40B4-BE49-F238E27FC236}">
              <a16:creationId xmlns:a16="http://schemas.microsoft.com/office/drawing/2014/main" id="{03B0CEB0-6A1F-42DD-8228-6A3DC2BCF89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69" name="Text Box 163">
          <a:extLst>
            <a:ext uri="{FF2B5EF4-FFF2-40B4-BE49-F238E27FC236}">
              <a16:creationId xmlns:a16="http://schemas.microsoft.com/office/drawing/2014/main" id="{49E444EC-9E35-427E-8278-F7EF3210E35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70" name="Text Box 164">
          <a:extLst>
            <a:ext uri="{FF2B5EF4-FFF2-40B4-BE49-F238E27FC236}">
              <a16:creationId xmlns:a16="http://schemas.microsoft.com/office/drawing/2014/main" id="{65C6DC93-AA97-4595-8592-B4E10162373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71" name="Text Box 165">
          <a:extLst>
            <a:ext uri="{FF2B5EF4-FFF2-40B4-BE49-F238E27FC236}">
              <a16:creationId xmlns:a16="http://schemas.microsoft.com/office/drawing/2014/main" id="{47AE8AA5-9B57-4C61-B6F3-2E252A9FD31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72" name="Text Box 166">
          <a:extLst>
            <a:ext uri="{FF2B5EF4-FFF2-40B4-BE49-F238E27FC236}">
              <a16:creationId xmlns:a16="http://schemas.microsoft.com/office/drawing/2014/main" id="{AD194635-35CB-4062-8EF1-5D9373F7F63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73" name="Text Box 167">
          <a:extLst>
            <a:ext uri="{FF2B5EF4-FFF2-40B4-BE49-F238E27FC236}">
              <a16:creationId xmlns:a16="http://schemas.microsoft.com/office/drawing/2014/main" id="{93F631C0-7199-4918-A934-59E790CDAA5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74" name="Text Box 168">
          <a:extLst>
            <a:ext uri="{FF2B5EF4-FFF2-40B4-BE49-F238E27FC236}">
              <a16:creationId xmlns:a16="http://schemas.microsoft.com/office/drawing/2014/main" id="{3F37B278-A872-4779-AD56-D0C5095A86A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75" name="Text Box 169">
          <a:extLst>
            <a:ext uri="{FF2B5EF4-FFF2-40B4-BE49-F238E27FC236}">
              <a16:creationId xmlns:a16="http://schemas.microsoft.com/office/drawing/2014/main" id="{91FF564E-94A1-4670-AF7D-CFD7A430CA7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76" name="Text Box 170">
          <a:extLst>
            <a:ext uri="{FF2B5EF4-FFF2-40B4-BE49-F238E27FC236}">
              <a16:creationId xmlns:a16="http://schemas.microsoft.com/office/drawing/2014/main" id="{92CF411B-DC05-4AEC-824C-5AE10BAA99E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77" name="Text Box 171">
          <a:extLst>
            <a:ext uri="{FF2B5EF4-FFF2-40B4-BE49-F238E27FC236}">
              <a16:creationId xmlns:a16="http://schemas.microsoft.com/office/drawing/2014/main" id="{770733B9-87AB-49B6-8776-F5C6EB6961E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78" name="Text Box 172">
          <a:extLst>
            <a:ext uri="{FF2B5EF4-FFF2-40B4-BE49-F238E27FC236}">
              <a16:creationId xmlns:a16="http://schemas.microsoft.com/office/drawing/2014/main" id="{DB37829B-6610-4765-839E-87A7B8EB292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79" name="Text Box 173">
          <a:extLst>
            <a:ext uri="{FF2B5EF4-FFF2-40B4-BE49-F238E27FC236}">
              <a16:creationId xmlns:a16="http://schemas.microsoft.com/office/drawing/2014/main" id="{B9B6200F-819E-4E6A-BE08-46851D19B92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80" name="Text Box 174">
          <a:extLst>
            <a:ext uri="{FF2B5EF4-FFF2-40B4-BE49-F238E27FC236}">
              <a16:creationId xmlns:a16="http://schemas.microsoft.com/office/drawing/2014/main" id="{F4951441-D193-4D7C-9C90-EAAADFC6AEC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39</xdr:row>
      <xdr:rowOff>0</xdr:rowOff>
    </xdr:from>
    <xdr:to>
      <xdr:col>5</xdr:col>
      <xdr:colOff>85725</xdr:colOff>
      <xdr:row>40</xdr:row>
      <xdr:rowOff>38100</xdr:rowOff>
    </xdr:to>
    <xdr:sp macro="" textlink="">
      <xdr:nvSpPr>
        <xdr:cNvPr id="38781" name="Text Box 175">
          <a:extLst>
            <a:ext uri="{FF2B5EF4-FFF2-40B4-BE49-F238E27FC236}">
              <a16:creationId xmlns:a16="http://schemas.microsoft.com/office/drawing/2014/main" id="{956AD333-D904-4D94-A704-9B106A4FD44D}"/>
            </a:ext>
          </a:extLst>
        </xdr:cNvPr>
        <xdr:cNvSpPr txBox="1">
          <a:spLocks noChangeArrowheads="1"/>
        </xdr:cNvSpPr>
      </xdr:nvSpPr>
      <xdr:spPr bwMode="auto">
        <a:xfrm>
          <a:off x="4838700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82" name="Text Box 176">
          <a:extLst>
            <a:ext uri="{FF2B5EF4-FFF2-40B4-BE49-F238E27FC236}">
              <a16:creationId xmlns:a16="http://schemas.microsoft.com/office/drawing/2014/main" id="{335D81D0-F618-4732-BD92-8A746CCA599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83" name="Text Box 178">
          <a:extLst>
            <a:ext uri="{FF2B5EF4-FFF2-40B4-BE49-F238E27FC236}">
              <a16:creationId xmlns:a16="http://schemas.microsoft.com/office/drawing/2014/main" id="{3435CFF3-4697-4996-9240-D4B210FC8F3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84" name="Text Box 179">
          <a:extLst>
            <a:ext uri="{FF2B5EF4-FFF2-40B4-BE49-F238E27FC236}">
              <a16:creationId xmlns:a16="http://schemas.microsoft.com/office/drawing/2014/main" id="{8716B664-928B-48F4-BFD1-A2F78B15E52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85" name="Text Box 180">
          <a:extLst>
            <a:ext uri="{FF2B5EF4-FFF2-40B4-BE49-F238E27FC236}">
              <a16:creationId xmlns:a16="http://schemas.microsoft.com/office/drawing/2014/main" id="{EEB85DA7-BC2A-4A95-86E3-CF0BB10DFF0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86" name="Text Box 181">
          <a:extLst>
            <a:ext uri="{FF2B5EF4-FFF2-40B4-BE49-F238E27FC236}">
              <a16:creationId xmlns:a16="http://schemas.microsoft.com/office/drawing/2014/main" id="{D8377046-0FF4-4712-8A1F-1D91092C2C0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87" name="Text Box 182">
          <a:extLst>
            <a:ext uri="{FF2B5EF4-FFF2-40B4-BE49-F238E27FC236}">
              <a16:creationId xmlns:a16="http://schemas.microsoft.com/office/drawing/2014/main" id="{A4250697-4BB4-4732-8BDD-BA4DC81542A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88" name="Text Box 183">
          <a:extLst>
            <a:ext uri="{FF2B5EF4-FFF2-40B4-BE49-F238E27FC236}">
              <a16:creationId xmlns:a16="http://schemas.microsoft.com/office/drawing/2014/main" id="{DC3A3E40-C9E5-411C-98A7-032693BA134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89" name="Text Box 184">
          <a:extLst>
            <a:ext uri="{FF2B5EF4-FFF2-40B4-BE49-F238E27FC236}">
              <a16:creationId xmlns:a16="http://schemas.microsoft.com/office/drawing/2014/main" id="{BB9702AF-03C4-48DE-9A0A-AA24AAA4C92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90" name="Text Box 185">
          <a:extLst>
            <a:ext uri="{FF2B5EF4-FFF2-40B4-BE49-F238E27FC236}">
              <a16:creationId xmlns:a16="http://schemas.microsoft.com/office/drawing/2014/main" id="{58357F81-CCFB-40B8-A000-909910A4C43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91" name="Text Box 186">
          <a:extLst>
            <a:ext uri="{FF2B5EF4-FFF2-40B4-BE49-F238E27FC236}">
              <a16:creationId xmlns:a16="http://schemas.microsoft.com/office/drawing/2014/main" id="{E7A237E3-73E1-439D-91F1-B7D28419199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92" name="Text Box 187">
          <a:extLst>
            <a:ext uri="{FF2B5EF4-FFF2-40B4-BE49-F238E27FC236}">
              <a16:creationId xmlns:a16="http://schemas.microsoft.com/office/drawing/2014/main" id="{277FF6C3-66D6-49E2-B304-6E59F6235A0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93" name="Text Box 188">
          <a:extLst>
            <a:ext uri="{FF2B5EF4-FFF2-40B4-BE49-F238E27FC236}">
              <a16:creationId xmlns:a16="http://schemas.microsoft.com/office/drawing/2014/main" id="{2D722438-2F00-4932-A977-73802B1ED0C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94" name="Text Box 189">
          <a:extLst>
            <a:ext uri="{FF2B5EF4-FFF2-40B4-BE49-F238E27FC236}">
              <a16:creationId xmlns:a16="http://schemas.microsoft.com/office/drawing/2014/main" id="{7F9C30CB-2703-4A5C-AAE6-2F051516B6A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95" name="Text Box 190">
          <a:extLst>
            <a:ext uri="{FF2B5EF4-FFF2-40B4-BE49-F238E27FC236}">
              <a16:creationId xmlns:a16="http://schemas.microsoft.com/office/drawing/2014/main" id="{EC1FE28B-2F74-4C3D-BEFA-3C23F8B5D0E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96" name="Text Box 191">
          <a:extLst>
            <a:ext uri="{FF2B5EF4-FFF2-40B4-BE49-F238E27FC236}">
              <a16:creationId xmlns:a16="http://schemas.microsoft.com/office/drawing/2014/main" id="{A458B7E7-F576-499D-9A80-E6E1D4D43DD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97" name="Text Box 192">
          <a:extLst>
            <a:ext uri="{FF2B5EF4-FFF2-40B4-BE49-F238E27FC236}">
              <a16:creationId xmlns:a16="http://schemas.microsoft.com/office/drawing/2014/main" id="{90441CF0-0522-4175-9134-111C8EB7E55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98" name="Text Box 193">
          <a:extLst>
            <a:ext uri="{FF2B5EF4-FFF2-40B4-BE49-F238E27FC236}">
              <a16:creationId xmlns:a16="http://schemas.microsoft.com/office/drawing/2014/main" id="{553A5517-DAD7-4B0B-9B49-4E660674744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799" name="Text Box 194">
          <a:extLst>
            <a:ext uri="{FF2B5EF4-FFF2-40B4-BE49-F238E27FC236}">
              <a16:creationId xmlns:a16="http://schemas.microsoft.com/office/drawing/2014/main" id="{79A06EE8-3FBE-4081-849F-0C987EC73A7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00" name="Text Box 195">
          <a:extLst>
            <a:ext uri="{FF2B5EF4-FFF2-40B4-BE49-F238E27FC236}">
              <a16:creationId xmlns:a16="http://schemas.microsoft.com/office/drawing/2014/main" id="{BAFE0D56-026A-471F-ABA2-F66E8157468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01" name="Text Box 196">
          <a:extLst>
            <a:ext uri="{FF2B5EF4-FFF2-40B4-BE49-F238E27FC236}">
              <a16:creationId xmlns:a16="http://schemas.microsoft.com/office/drawing/2014/main" id="{903BA337-2002-414D-93F4-4721FED9878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02" name="Text Box 197">
          <a:extLst>
            <a:ext uri="{FF2B5EF4-FFF2-40B4-BE49-F238E27FC236}">
              <a16:creationId xmlns:a16="http://schemas.microsoft.com/office/drawing/2014/main" id="{35FBBD07-7975-4B0B-854E-4E9932A0CE2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03" name="Text Box 198">
          <a:extLst>
            <a:ext uri="{FF2B5EF4-FFF2-40B4-BE49-F238E27FC236}">
              <a16:creationId xmlns:a16="http://schemas.microsoft.com/office/drawing/2014/main" id="{1D4FD2C5-9D11-47E3-B197-074B749DF0E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04" name="Text Box 199">
          <a:extLst>
            <a:ext uri="{FF2B5EF4-FFF2-40B4-BE49-F238E27FC236}">
              <a16:creationId xmlns:a16="http://schemas.microsoft.com/office/drawing/2014/main" id="{1CC4EB3D-52CF-4B95-8C83-EB80F588F77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05" name="Text Box 200">
          <a:extLst>
            <a:ext uri="{FF2B5EF4-FFF2-40B4-BE49-F238E27FC236}">
              <a16:creationId xmlns:a16="http://schemas.microsoft.com/office/drawing/2014/main" id="{0A566A7C-743B-44CB-9A92-5A7FC0E0875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06" name="Text Box 201">
          <a:extLst>
            <a:ext uri="{FF2B5EF4-FFF2-40B4-BE49-F238E27FC236}">
              <a16:creationId xmlns:a16="http://schemas.microsoft.com/office/drawing/2014/main" id="{E8622625-8278-4E0A-8886-02F1F26D34A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07" name="Text Box 202">
          <a:extLst>
            <a:ext uri="{FF2B5EF4-FFF2-40B4-BE49-F238E27FC236}">
              <a16:creationId xmlns:a16="http://schemas.microsoft.com/office/drawing/2014/main" id="{E07C2CFC-3227-4A0E-934B-928DD974505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08" name="Text Box 203">
          <a:extLst>
            <a:ext uri="{FF2B5EF4-FFF2-40B4-BE49-F238E27FC236}">
              <a16:creationId xmlns:a16="http://schemas.microsoft.com/office/drawing/2014/main" id="{1BDF8B83-EE93-4354-814A-AC8C7F12419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09" name="Text Box 204">
          <a:extLst>
            <a:ext uri="{FF2B5EF4-FFF2-40B4-BE49-F238E27FC236}">
              <a16:creationId xmlns:a16="http://schemas.microsoft.com/office/drawing/2014/main" id="{AF4589F7-4C73-4A9D-A227-32B0250D973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10" name="Text Box 206">
          <a:extLst>
            <a:ext uri="{FF2B5EF4-FFF2-40B4-BE49-F238E27FC236}">
              <a16:creationId xmlns:a16="http://schemas.microsoft.com/office/drawing/2014/main" id="{7A15E5FD-6462-4998-A684-10689764DAB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11" name="Text Box 207">
          <a:extLst>
            <a:ext uri="{FF2B5EF4-FFF2-40B4-BE49-F238E27FC236}">
              <a16:creationId xmlns:a16="http://schemas.microsoft.com/office/drawing/2014/main" id="{C6A21899-AEB2-46E4-AC94-60A787749E9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12" name="Text Box 208">
          <a:extLst>
            <a:ext uri="{FF2B5EF4-FFF2-40B4-BE49-F238E27FC236}">
              <a16:creationId xmlns:a16="http://schemas.microsoft.com/office/drawing/2014/main" id="{22F5C888-3FE7-4D1B-B13A-1C15E6DA209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13" name="Text Box 209">
          <a:extLst>
            <a:ext uri="{FF2B5EF4-FFF2-40B4-BE49-F238E27FC236}">
              <a16:creationId xmlns:a16="http://schemas.microsoft.com/office/drawing/2014/main" id="{363FE38E-0553-4B71-8B64-75D3EF79400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14" name="Text Box 210">
          <a:extLst>
            <a:ext uri="{FF2B5EF4-FFF2-40B4-BE49-F238E27FC236}">
              <a16:creationId xmlns:a16="http://schemas.microsoft.com/office/drawing/2014/main" id="{53899872-BD8A-49B9-B70D-D26470EAC02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15" name="Text Box 211">
          <a:extLst>
            <a:ext uri="{FF2B5EF4-FFF2-40B4-BE49-F238E27FC236}">
              <a16:creationId xmlns:a16="http://schemas.microsoft.com/office/drawing/2014/main" id="{36122A8C-3768-4BD5-A2A0-56DEC677DDC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16" name="Text Box 212">
          <a:extLst>
            <a:ext uri="{FF2B5EF4-FFF2-40B4-BE49-F238E27FC236}">
              <a16:creationId xmlns:a16="http://schemas.microsoft.com/office/drawing/2014/main" id="{F2B9734D-8CF8-45F3-8C58-851C83E7C1F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17" name="Text Box 213">
          <a:extLst>
            <a:ext uri="{FF2B5EF4-FFF2-40B4-BE49-F238E27FC236}">
              <a16:creationId xmlns:a16="http://schemas.microsoft.com/office/drawing/2014/main" id="{C410AC1B-0946-440F-AC78-5C4D462B4D1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38100</xdr:colOff>
      <xdr:row>40</xdr:row>
      <xdr:rowOff>38100</xdr:rowOff>
    </xdr:to>
    <xdr:sp macro="" textlink="">
      <xdr:nvSpPr>
        <xdr:cNvPr id="38818" name="Text Box 214">
          <a:extLst>
            <a:ext uri="{FF2B5EF4-FFF2-40B4-BE49-F238E27FC236}">
              <a16:creationId xmlns:a16="http://schemas.microsoft.com/office/drawing/2014/main" id="{613CAF94-9F06-4271-A91A-A9931DB734B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39</xdr:row>
      <xdr:rowOff>0</xdr:rowOff>
    </xdr:from>
    <xdr:to>
      <xdr:col>5</xdr:col>
      <xdr:colOff>47625</xdr:colOff>
      <xdr:row>40</xdr:row>
      <xdr:rowOff>38100</xdr:rowOff>
    </xdr:to>
    <xdr:sp macro="" textlink="">
      <xdr:nvSpPr>
        <xdr:cNvPr id="38819" name="Text Box 246">
          <a:extLst>
            <a:ext uri="{FF2B5EF4-FFF2-40B4-BE49-F238E27FC236}">
              <a16:creationId xmlns:a16="http://schemas.microsoft.com/office/drawing/2014/main" id="{3DF11CBE-022A-403A-A669-73BA5E1E44AA}"/>
            </a:ext>
          </a:extLst>
        </xdr:cNvPr>
        <xdr:cNvSpPr txBox="1">
          <a:spLocks noChangeArrowheads="1"/>
        </xdr:cNvSpPr>
      </xdr:nvSpPr>
      <xdr:spPr bwMode="auto">
        <a:xfrm>
          <a:off x="4810125" y="7286625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20" name="Text Box 1">
          <a:extLst>
            <a:ext uri="{FF2B5EF4-FFF2-40B4-BE49-F238E27FC236}">
              <a16:creationId xmlns:a16="http://schemas.microsoft.com/office/drawing/2014/main" id="{585835C1-5F8B-43DA-A923-231888FF016C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21" name="Text Box 23">
          <a:extLst>
            <a:ext uri="{FF2B5EF4-FFF2-40B4-BE49-F238E27FC236}">
              <a16:creationId xmlns:a16="http://schemas.microsoft.com/office/drawing/2014/main" id="{5F513D89-1746-4197-B4E2-E686C8EFD5EA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22" name="Text Box 24">
          <a:extLst>
            <a:ext uri="{FF2B5EF4-FFF2-40B4-BE49-F238E27FC236}">
              <a16:creationId xmlns:a16="http://schemas.microsoft.com/office/drawing/2014/main" id="{59941F52-5BB7-444A-9B12-2EFC7B37E33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23" name="Text Box 25">
          <a:extLst>
            <a:ext uri="{FF2B5EF4-FFF2-40B4-BE49-F238E27FC236}">
              <a16:creationId xmlns:a16="http://schemas.microsoft.com/office/drawing/2014/main" id="{CA85653D-3C23-44DD-BC7D-F727BC8B13B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24" name="Text Box 26">
          <a:extLst>
            <a:ext uri="{FF2B5EF4-FFF2-40B4-BE49-F238E27FC236}">
              <a16:creationId xmlns:a16="http://schemas.microsoft.com/office/drawing/2014/main" id="{CA4F3003-1B0E-4732-8004-EB6F77C3085F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25" name="Text Box 27">
          <a:extLst>
            <a:ext uri="{FF2B5EF4-FFF2-40B4-BE49-F238E27FC236}">
              <a16:creationId xmlns:a16="http://schemas.microsoft.com/office/drawing/2014/main" id="{E0B31FBD-38A1-49EB-98AD-E997DD72267C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26" name="Text Box 28">
          <a:extLst>
            <a:ext uri="{FF2B5EF4-FFF2-40B4-BE49-F238E27FC236}">
              <a16:creationId xmlns:a16="http://schemas.microsoft.com/office/drawing/2014/main" id="{BB2BF2AF-59DE-44AB-8834-F54D15B872F9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27" name="Text Box 29">
          <a:extLst>
            <a:ext uri="{FF2B5EF4-FFF2-40B4-BE49-F238E27FC236}">
              <a16:creationId xmlns:a16="http://schemas.microsoft.com/office/drawing/2014/main" id="{83ECA03E-BF62-4F04-A756-554E22D50D66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28" name="Text Box 30">
          <a:extLst>
            <a:ext uri="{FF2B5EF4-FFF2-40B4-BE49-F238E27FC236}">
              <a16:creationId xmlns:a16="http://schemas.microsoft.com/office/drawing/2014/main" id="{4FC14D3C-1720-429B-B715-792EB59E26EB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29" name="Text Box 31">
          <a:extLst>
            <a:ext uri="{FF2B5EF4-FFF2-40B4-BE49-F238E27FC236}">
              <a16:creationId xmlns:a16="http://schemas.microsoft.com/office/drawing/2014/main" id="{7CAB2196-AE4E-4F15-ABC8-9D65A29CF3B5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30" name="Text Box 32">
          <a:extLst>
            <a:ext uri="{FF2B5EF4-FFF2-40B4-BE49-F238E27FC236}">
              <a16:creationId xmlns:a16="http://schemas.microsoft.com/office/drawing/2014/main" id="{23944649-CF8C-4477-ABBB-88C073A5411B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31" name="Text Box 33">
          <a:extLst>
            <a:ext uri="{FF2B5EF4-FFF2-40B4-BE49-F238E27FC236}">
              <a16:creationId xmlns:a16="http://schemas.microsoft.com/office/drawing/2014/main" id="{E5E581D5-6E4E-4038-B4D1-7BC43A2855B0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32" name="Text Box 34">
          <a:extLst>
            <a:ext uri="{FF2B5EF4-FFF2-40B4-BE49-F238E27FC236}">
              <a16:creationId xmlns:a16="http://schemas.microsoft.com/office/drawing/2014/main" id="{9055C788-A4EB-44AF-A951-928BDDA9963C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33" name="Text Box 35">
          <a:extLst>
            <a:ext uri="{FF2B5EF4-FFF2-40B4-BE49-F238E27FC236}">
              <a16:creationId xmlns:a16="http://schemas.microsoft.com/office/drawing/2014/main" id="{64CC27CD-0E54-4DF9-9AA0-3F05F2B1EB24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34" name="Text Box 36">
          <a:extLst>
            <a:ext uri="{FF2B5EF4-FFF2-40B4-BE49-F238E27FC236}">
              <a16:creationId xmlns:a16="http://schemas.microsoft.com/office/drawing/2014/main" id="{C70BB3B0-A53F-42D7-BCAB-18A276860D5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35" name="Text Box 37">
          <a:extLst>
            <a:ext uri="{FF2B5EF4-FFF2-40B4-BE49-F238E27FC236}">
              <a16:creationId xmlns:a16="http://schemas.microsoft.com/office/drawing/2014/main" id="{69BC12C8-AA9F-4B51-A187-6A64BCB0AC81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36" name="Text Box 38">
          <a:extLst>
            <a:ext uri="{FF2B5EF4-FFF2-40B4-BE49-F238E27FC236}">
              <a16:creationId xmlns:a16="http://schemas.microsoft.com/office/drawing/2014/main" id="{CB6963D3-33B9-4FA8-B084-C3539170394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37" name="Text Box 39">
          <a:extLst>
            <a:ext uri="{FF2B5EF4-FFF2-40B4-BE49-F238E27FC236}">
              <a16:creationId xmlns:a16="http://schemas.microsoft.com/office/drawing/2014/main" id="{C76FFC76-2D48-41B3-9EF1-69963B07F95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38" name="Text Box 40">
          <a:extLst>
            <a:ext uri="{FF2B5EF4-FFF2-40B4-BE49-F238E27FC236}">
              <a16:creationId xmlns:a16="http://schemas.microsoft.com/office/drawing/2014/main" id="{79AC0520-D820-43C2-907E-573B46496FAF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39" name="Text Box 41">
          <a:extLst>
            <a:ext uri="{FF2B5EF4-FFF2-40B4-BE49-F238E27FC236}">
              <a16:creationId xmlns:a16="http://schemas.microsoft.com/office/drawing/2014/main" id="{D1DEA2E5-FE84-4CCC-9FCF-ACD23D77F16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40" name="Text Box 42">
          <a:extLst>
            <a:ext uri="{FF2B5EF4-FFF2-40B4-BE49-F238E27FC236}">
              <a16:creationId xmlns:a16="http://schemas.microsoft.com/office/drawing/2014/main" id="{0B73C189-A2F5-4BF2-B396-5B208A2B7F51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41" name="Text Box 43">
          <a:extLst>
            <a:ext uri="{FF2B5EF4-FFF2-40B4-BE49-F238E27FC236}">
              <a16:creationId xmlns:a16="http://schemas.microsoft.com/office/drawing/2014/main" id="{6A4A9A43-7A38-4A49-89C6-76576E92813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42" name="Text Box 44">
          <a:extLst>
            <a:ext uri="{FF2B5EF4-FFF2-40B4-BE49-F238E27FC236}">
              <a16:creationId xmlns:a16="http://schemas.microsoft.com/office/drawing/2014/main" id="{3365ABC4-1873-40A8-9397-5745E77A2514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43" name="Text Box 45">
          <a:extLst>
            <a:ext uri="{FF2B5EF4-FFF2-40B4-BE49-F238E27FC236}">
              <a16:creationId xmlns:a16="http://schemas.microsoft.com/office/drawing/2014/main" id="{DDD043B2-2B7C-4A8F-A15D-A48515226179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44" name="Text Box 46">
          <a:extLst>
            <a:ext uri="{FF2B5EF4-FFF2-40B4-BE49-F238E27FC236}">
              <a16:creationId xmlns:a16="http://schemas.microsoft.com/office/drawing/2014/main" id="{EAD0F8E7-6BC1-4EB6-BA6B-EE78F829F36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45" name="Text Box 47">
          <a:extLst>
            <a:ext uri="{FF2B5EF4-FFF2-40B4-BE49-F238E27FC236}">
              <a16:creationId xmlns:a16="http://schemas.microsoft.com/office/drawing/2014/main" id="{D90F1A82-F35E-4A27-A4A7-3DE5578F9735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46" name="Text Box 48">
          <a:extLst>
            <a:ext uri="{FF2B5EF4-FFF2-40B4-BE49-F238E27FC236}">
              <a16:creationId xmlns:a16="http://schemas.microsoft.com/office/drawing/2014/main" id="{A0E1896E-E77D-4033-9855-216326B7764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47" name="Text Box 49">
          <a:extLst>
            <a:ext uri="{FF2B5EF4-FFF2-40B4-BE49-F238E27FC236}">
              <a16:creationId xmlns:a16="http://schemas.microsoft.com/office/drawing/2014/main" id="{842841E0-4213-4D09-BBC2-E39F0A392A5D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48" name="Text Box 50">
          <a:extLst>
            <a:ext uri="{FF2B5EF4-FFF2-40B4-BE49-F238E27FC236}">
              <a16:creationId xmlns:a16="http://schemas.microsoft.com/office/drawing/2014/main" id="{20690597-099D-4F14-89A1-5312B793D46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49" name="Text Box 51">
          <a:extLst>
            <a:ext uri="{FF2B5EF4-FFF2-40B4-BE49-F238E27FC236}">
              <a16:creationId xmlns:a16="http://schemas.microsoft.com/office/drawing/2014/main" id="{48A9068D-4F49-4457-A5B3-6C938DDA2E94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50" name="Text Box 52">
          <a:extLst>
            <a:ext uri="{FF2B5EF4-FFF2-40B4-BE49-F238E27FC236}">
              <a16:creationId xmlns:a16="http://schemas.microsoft.com/office/drawing/2014/main" id="{0CD657C8-53F6-4A59-811B-0198992A5087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51" name="Text Box 53">
          <a:extLst>
            <a:ext uri="{FF2B5EF4-FFF2-40B4-BE49-F238E27FC236}">
              <a16:creationId xmlns:a16="http://schemas.microsoft.com/office/drawing/2014/main" id="{CAD5C7D6-59B7-4424-90A0-ED824947A0B6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52" name="Text Box 54">
          <a:extLst>
            <a:ext uri="{FF2B5EF4-FFF2-40B4-BE49-F238E27FC236}">
              <a16:creationId xmlns:a16="http://schemas.microsoft.com/office/drawing/2014/main" id="{CA4310C5-D906-4E37-B221-5CD30D8F748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53" name="Text Box 55">
          <a:extLst>
            <a:ext uri="{FF2B5EF4-FFF2-40B4-BE49-F238E27FC236}">
              <a16:creationId xmlns:a16="http://schemas.microsoft.com/office/drawing/2014/main" id="{C85AC676-09CD-4ABE-B78E-169111AD31DC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54" name="Text Box 56">
          <a:extLst>
            <a:ext uri="{FF2B5EF4-FFF2-40B4-BE49-F238E27FC236}">
              <a16:creationId xmlns:a16="http://schemas.microsoft.com/office/drawing/2014/main" id="{E9E906A2-0377-4403-9164-355B67EF877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55" name="Text Box 57">
          <a:extLst>
            <a:ext uri="{FF2B5EF4-FFF2-40B4-BE49-F238E27FC236}">
              <a16:creationId xmlns:a16="http://schemas.microsoft.com/office/drawing/2014/main" id="{69A7488C-F558-4184-B07A-8FE397BFE93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56" name="Text Box 58">
          <a:extLst>
            <a:ext uri="{FF2B5EF4-FFF2-40B4-BE49-F238E27FC236}">
              <a16:creationId xmlns:a16="http://schemas.microsoft.com/office/drawing/2014/main" id="{E0D409BF-D255-4288-BA0C-00F8E9666C5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57" name="Text Box 59">
          <a:extLst>
            <a:ext uri="{FF2B5EF4-FFF2-40B4-BE49-F238E27FC236}">
              <a16:creationId xmlns:a16="http://schemas.microsoft.com/office/drawing/2014/main" id="{C60E4F0B-844B-491C-A6D1-E2597043AB24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58" name="Text Box 60">
          <a:extLst>
            <a:ext uri="{FF2B5EF4-FFF2-40B4-BE49-F238E27FC236}">
              <a16:creationId xmlns:a16="http://schemas.microsoft.com/office/drawing/2014/main" id="{9CDE798A-B1B5-4707-A191-F12DFCF6BB46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59" name="Text Box 61">
          <a:extLst>
            <a:ext uri="{FF2B5EF4-FFF2-40B4-BE49-F238E27FC236}">
              <a16:creationId xmlns:a16="http://schemas.microsoft.com/office/drawing/2014/main" id="{2086E80D-18BC-482B-9200-F48422E0863A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60" name="Text Box 62">
          <a:extLst>
            <a:ext uri="{FF2B5EF4-FFF2-40B4-BE49-F238E27FC236}">
              <a16:creationId xmlns:a16="http://schemas.microsoft.com/office/drawing/2014/main" id="{8A020699-6BCD-4E06-927D-BBDAB707352A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61" name="Text Box 63">
          <a:extLst>
            <a:ext uri="{FF2B5EF4-FFF2-40B4-BE49-F238E27FC236}">
              <a16:creationId xmlns:a16="http://schemas.microsoft.com/office/drawing/2014/main" id="{0692621D-B254-460E-96E4-27B348191376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62" name="Text Box 64">
          <a:extLst>
            <a:ext uri="{FF2B5EF4-FFF2-40B4-BE49-F238E27FC236}">
              <a16:creationId xmlns:a16="http://schemas.microsoft.com/office/drawing/2014/main" id="{B9BF7684-2629-43A8-A5FB-55D87CBA8C85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63" name="Text Box 65">
          <a:extLst>
            <a:ext uri="{FF2B5EF4-FFF2-40B4-BE49-F238E27FC236}">
              <a16:creationId xmlns:a16="http://schemas.microsoft.com/office/drawing/2014/main" id="{820D5776-6FDF-4F0B-B63A-69CD3D6FD86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64" name="Text Box 66">
          <a:extLst>
            <a:ext uri="{FF2B5EF4-FFF2-40B4-BE49-F238E27FC236}">
              <a16:creationId xmlns:a16="http://schemas.microsoft.com/office/drawing/2014/main" id="{92C2C60A-3937-452B-8BD6-3263F81D518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65" name="Text Box 67">
          <a:extLst>
            <a:ext uri="{FF2B5EF4-FFF2-40B4-BE49-F238E27FC236}">
              <a16:creationId xmlns:a16="http://schemas.microsoft.com/office/drawing/2014/main" id="{82AA7E60-F80D-44A1-BF45-EEE6979E897D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66" name="Text Box 68">
          <a:extLst>
            <a:ext uri="{FF2B5EF4-FFF2-40B4-BE49-F238E27FC236}">
              <a16:creationId xmlns:a16="http://schemas.microsoft.com/office/drawing/2014/main" id="{D661F489-8F93-4856-BC40-9603502D086B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67" name="Text Box 69">
          <a:extLst>
            <a:ext uri="{FF2B5EF4-FFF2-40B4-BE49-F238E27FC236}">
              <a16:creationId xmlns:a16="http://schemas.microsoft.com/office/drawing/2014/main" id="{59B99B50-5EF3-4F82-A088-93B758A59964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68" name="Text Box 70">
          <a:extLst>
            <a:ext uri="{FF2B5EF4-FFF2-40B4-BE49-F238E27FC236}">
              <a16:creationId xmlns:a16="http://schemas.microsoft.com/office/drawing/2014/main" id="{9C8EAAB1-0D2A-4BF5-8157-3238D02AC305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26</xdr:row>
      <xdr:rowOff>0</xdr:rowOff>
    </xdr:from>
    <xdr:to>
      <xdr:col>5</xdr:col>
      <xdr:colOff>85725</xdr:colOff>
      <xdr:row>27</xdr:row>
      <xdr:rowOff>57150</xdr:rowOff>
    </xdr:to>
    <xdr:sp macro="" textlink="">
      <xdr:nvSpPr>
        <xdr:cNvPr id="38869" name="Text Box 71">
          <a:extLst>
            <a:ext uri="{FF2B5EF4-FFF2-40B4-BE49-F238E27FC236}">
              <a16:creationId xmlns:a16="http://schemas.microsoft.com/office/drawing/2014/main" id="{E9E5D4D3-B8F5-487A-AF0E-B5AF0C0B673A}"/>
            </a:ext>
          </a:extLst>
        </xdr:cNvPr>
        <xdr:cNvSpPr txBox="1">
          <a:spLocks noChangeArrowheads="1"/>
        </xdr:cNvSpPr>
      </xdr:nvSpPr>
      <xdr:spPr bwMode="auto">
        <a:xfrm>
          <a:off x="4838700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70" name="Text Box 72">
          <a:extLst>
            <a:ext uri="{FF2B5EF4-FFF2-40B4-BE49-F238E27FC236}">
              <a16:creationId xmlns:a16="http://schemas.microsoft.com/office/drawing/2014/main" id="{9D9ACD56-9894-4BB5-993E-AE30B96DE250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71" name="Text Box 73">
          <a:extLst>
            <a:ext uri="{FF2B5EF4-FFF2-40B4-BE49-F238E27FC236}">
              <a16:creationId xmlns:a16="http://schemas.microsoft.com/office/drawing/2014/main" id="{5643BF62-DB7D-4E79-8CA9-D722A2C0EE6B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72" name="Text Box 77">
          <a:extLst>
            <a:ext uri="{FF2B5EF4-FFF2-40B4-BE49-F238E27FC236}">
              <a16:creationId xmlns:a16="http://schemas.microsoft.com/office/drawing/2014/main" id="{71E48B60-F46F-4154-8065-74A8AF104D5B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73" name="Text Box 78">
          <a:extLst>
            <a:ext uri="{FF2B5EF4-FFF2-40B4-BE49-F238E27FC236}">
              <a16:creationId xmlns:a16="http://schemas.microsoft.com/office/drawing/2014/main" id="{E4F00B12-ADE8-411A-B51D-642DCADAA3AD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74" name="Text Box 79">
          <a:extLst>
            <a:ext uri="{FF2B5EF4-FFF2-40B4-BE49-F238E27FC236}">
              <a16:creationId xmlns:a16="http://schemas.microsoft.com/office/drawing/2014/main" id="{54199397-34C1-4578-8CA7-9480CC1AC03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75" name="Text Box 80">
          <a:extLst>
            <a:ext uri="{FF2B5EF4-FFF2-40B4-BE49-F238E27FC236}">
              <a16:creationId xmlns:a16="http://schemas.microsoft.com/office/drawing/2014/main" id="{F5C7BC0D-EC95-4531-8347-6568C90EEDFD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76" name="Text Box 81">
          <a:extLst>
            <a:ext uri="{FF2B5EF4-FFF2-40B4-BE49-F238E27FC236}">
              <a16:creationId xmlns:a16="http://schemas.microsoft.com/office/drawing/2014/main" id="{592B5BCB-983C-404C-A6A5-2D803BB0F75F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77" name="Text Box 82">
          <a:extLst>
            <a:ext uri="{FF2B5EF4-FFF2-40B4-BE49-F238E27FC236}">
              <a16:creationId xmlns:a16="http://schemas.microsoft.com/office/drawing/2014/main" id="{E58A5DC4-40C5-4F39-880B-31BAD4FFFDA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26</xdr:row>
      <xdr:rowOff>0</xdr:rowOff>
    </xdr:from>
    <xdr:to>
      <xdr:col>4</xdr:col>
      <xdr:colOff>304800</xdr:colOff>
      <xdr:row>27</xdr:row>
      <xdr:rowOff>57150</xdr:rowOff>
    </xdr:to>
    <xdr:sp macro="" textlink="">
      <xdr:nvSpPr>
        <xdr:cNvPr id="38878" name="Text Box 83">
          <a:extLst>
            <a:ext uri="{FF2B5EF4-FFF2-40B4-BE49-F238E27FC236}">
              <a16:creationId xmlns:a16="http://schemas.microsoft.com/office/drawing/2014/main" id="{EFC6DCC6-A80C-4407-A439-6C1B5D7EE408}"/>
            </a:ext>
          </a:extLst>
        </xdr:cNvPr>
        <xdr:cNvSpPr txBox="1">
          <a:spLocks noChangeArrowheads="1"/>
        </xdr:cNvSpPr>
      </xdr:nvSpPr>
      <xdr:spPr bwMode="auto">
        <a:xfrm>
          <a:off x="4733925" y="5143500"/>
          <a:ext cx="571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79" name="Text Box 84">
          <a:extLst>
            <a:ext uri="{FF2B5EF4-FFF2-40B4-BE49-F238E27FC236}">
              <a16:creationId xmlns:a16="http://schemas.microsoft.com/office/drawing/2014/main" id="{0F9A4270-6F63-49C6-AF6A-FCF2FCD282E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80" name="Text Box 85">
          <a:extLst>
            <a:ext uri="{FF2B5EF4-FFF2-40B4-BE49-F238E27FC236}">
              <a16:creationId xmlns:a16="http://schemas.microsoft.com/office/drawing/2014/main" id="{05B48003-590C-4705-B724-C080C5E46BE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81" name="Text Box 89">
          <a:extLst>
            <a:ext uri="{FF2B5EF4-FFF2-40B4-BE49-F238E27FC236}">
              <a16:creationId xmlns:a16="http://schemas.microsoft.com/office/drawing/2014/main" id="{4135E31B-07C3-4310-8D1A-F2D9E4F1FB1B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82" name="Text Box 90">
          <a:extLst>
            <a:ext uri="{FF2B5EF4-FFF2-40B4-BE49-F238E27FC236}">
              <a16:creationId xmlns:a16="http://schemas.microsoft.com/office/drawing/2014/main" id="{6A160BF5-13AD-4D57-86E2-B2C26F6F03FA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83" name="Text Box 91">
          <a:extLst>
            <a:ext uri="{FF2B5EF4-FFF2-40B4-BE49-F238E27FC236}">
              <a16:creationId xmlns:a16="http://schemas.microsoft.com/office/drawing/2014/main" id="{8B237ABD-81BB-40C3-A22C-282A3B17C4F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84" name="Text Box 92">
          <a:extLst>
            <a:ext uri="{FF2B5EF4-FFF2-40B4-BE49-F238E27FC236}">
              <a16:creationId xmlns:a16="http://schemas.microsoft.com/office/drawing/2014/main" id="{05E132B9-62EC-49A6-9071-DFB83B4243B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85" name="Text Box 93">
          <a:extLst>
            <a:ext uri="{FF2B5EF4-FFF2-40B4-BE49-F238E27FC236}">
              <a16:creationId xmlns:a16="http://schemas.microsoft.com/office/drawing/2014/main" id="{50039070-AECB-474F-968A-C7BF9D75466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86" name="Text Box 94">
          <a:extLst>
            <a:ext uri="{FF2B5EF4-FFF2-40B4-BE49-F238E27FC236}">
              <a16:creationId xmlns:a16="http://schemas.microsoft.com/office/drawing/2014/main" id="{E5DAD7FB-84D7-4BC5-B098-7D80D4F3AB4C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87" name="Text Box 95">
          <a:extLst>
            <a:ext uri="{FF2B5EF4-FFF2-40B4-BE49-F238E27FC236}">
              <a16:creationId xmlns:a16="http://schemas.microsoft.com/office/drawing/2014/main" id="{9BA69247-7B00-40BD-B68A-EAC02B5D8A5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88" name="Text Box 96">
          <a:extLst>
            <a:ext uri="{FF2B5EF4-FFF2-40B4-BE49-F238E27FC236}">
              <a16:creationId xmlns:a16="http://schemas.microsoft.com/office/drawing/2014/main" id="{87C482D4-ADE8-453F-B255-EAE7EDAB3C2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89" name="Text Box 97">
          <a:extLst>
            <a:ext uri="{FF2B5EF4-FFF2-40B4-BE49-F238E27FC236}">
              <a16:creationId xmlns:a16="http://schemas.microsoft.com/office/drawing/2014/main" id="{18C94A73-07C9-4A56-B3F3-CF04BEBBE14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90" name="Text Box 101">
          <a:extLst>
            <a:ext uri="{FF2B5EF4-FFF2-40B4-BE49-F238E27FC236}">
              <a16:creationId xmlns:a16="http://schemas.microsoft.com/office/drawing/2014/main" id="{57FF8B70-93BE-47E7-A048-2A9D60C052A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91" name="Text Box 102">
          <a:extLst>
            <a:ext uri="{FF2B5EF4-FFF2-40B4-BE49-F238E27FC236}">
              <a16:creationId xmlns:a16="http://schemas.microsoft.com/office/drawing/2014/main" id="{243B8664-D671-4535-B977-857FB0880209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92" name="Text Box 103">
          <a:extLst>
            <a:ext uri="{FF2B5EF4-FFF2-40B4-BE49-F238E27FC236}">
              <a16:creationId xmlns:a16="http://schemas.microsoft.com/office/drawing/2014/main" id="{9E0D0DB7-80B2-41E4-9B80-90DFDC5C85A7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93" name="Text Box 104">
          <a:extLst>
            <a:ext uri="{FF2B5EF4-FFF2-40B4-BE49-F238E27FC236}">
              <a16:creationId xmlns:a16="http://schemas.microsoft.com/office/drawing/2014/main" id="{F2C5D92A-C7BC-4FE4-9D47-63005EFAB8E5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94" name="Text Box 105">
          <a:extLst>
            <a:ext uri="{FF2B5EF4-FFF2-40B4-BE49-F238E27FC236}">
              <a16:creationId xmlns:a16="http://schemas.microsoft.com/office/drawing/2014/main" id="{2B1CEDCC-14A5-49BE-8932-2EA9C28FA3D7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95" name="Text Box 106">
          <a:extLst>
            <a:ext uri="{FF2B5EF4-FFF2-40B4-BE49-F238E27FC236}">
              <a16:creationId xmlns:a16="http://schemas.microsoft.com/office/drawing/2014/main" id="{746B0532-3A01-4746-8DFD-9CB8C0C01367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96" name="Text Box 107">
          <a:extLst>
            <a:ext uri="{FF2B5EF4-FFF2-40B4-BE49-F238E27FC236}">
              <a16:creationId xmlns:a16="http://schemas.microsoft.com/office/drawing/2014/main" id="{0FF4B077-1E26-4A68-85D2-3182910C495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97" name="Text Box 108">
          <a:extLst>
            <a:ext uri="{FF2B5EF4-FFF2-40B4-BE49-F238E27FC236}">
              <a16:creationId xmlns:a16="http://schemas.microsoft.com/office/drawing/2014/main" id="{07BC65FD-F4AD-4A3A-99AB-55DE3EF17000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98" name="Text Box 109">
          <a:extLst>
            <a:ext uri="{FF2B5EF4-FFF2-40B4-BE49-F238E27FC236}">
              <a16:creationId xmlns:a16="http://schemas.microsoft.com/office/drawing/2014/main" id="{282895C1-82D1-47AF-9002-AA5613227A5A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899" name="Text Box 113">
          <a:extLst>
            <a:ext uri="{FF2B5EF4-FFF2-40B4-BE49-F238E27FC236}">
              <a16:creationId xmlns:a16="http://schemas.microsoft.com/office/drawing/2014/main" id="{566F498A-7DC2-49DB-8C5A-BAEC4774051C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00" name="Text Box 114">
          <a:extLst>
            <a:ext uri="{FF2B5EF4-FFF2-40B4-BE49-F238E27FC236}">
              <a16:creationId xmlns:a16="http://schemas.microsoft.com/office/drawing/2014/main" id="{E997F862-FC2E-4B04-8983-75FCB5ACE6A9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01" name="Text Box 115">
          <a:extLst>
            <a:ext uri="{FF2B5EF4-FFF2-40B4-BE49-F238E27FC236}">
              <a16:creationId xmlns:a16="http://schemas.microsoft.com/office/drawing/2014/main" id="{196BD743-6338-4408-9F0E-D93D4604957F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02" name="Text Box 116">
          <a:extLst>
            <a:ext uri="{FF2B5EF4-FFF2-40B4-BE49-F238E27FC236}">
              <a16:creationId xmlns:a16="http://schemas.microsoft.com/office/drawing/2014/main" id="{9B1C3BB7-AD06-4B8A-B419-D639A0A4724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03" name="Text Box 117">
          <a:extLst>
            <a:ext uri="{FF2B5EF4-FFF2-40B4-BE49-F238E27FC236}">
              <a16:creationId xmlns:a16="http://schemas.microsoft.com/office/drawing/2014/main" id="{76FD32B5-6675-4D38-B301-C373CB16176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04" name="Text Box 118">
          <a:extLst>
            <a:ext uri="{FF2B5EF4-FFF2-40B4-BE49-F238E27FC236}">
              <a16:creationId xmlns:a16="http://schemas.microsoft.com/office/drawing/2014/main" id="{94D601A4-840B-4807-8C9E-A41C12F3F4B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05" name="Text Box 119">
          <a:extLst>
            <a:ext uri="{FF2B5EF4-FFF2-40B4-BE49-F238E27FC236}">
              <a16:creationId xmlns:a16="http://schemas.microsoft.com/office/drawing/2014/main" id="{DA52DE1D-86EF-4E05-926F-58A774095C37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06" name="Text Box 120">
          <a:extLst>
            <a:ext uri="{FF2B5EF4-FFF2-40B4-BE49-F238E27FC236}">
              <a16:creationId xmlns:a16="http://schemas.microsoft.com/office/drawing/2014/main" id="{ACCC3995-FD03-41C4-AD23-650E1CBEF61D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07" name="Text Box 121">
          <a:extLst>
            <a:ext uri="{FF2B5EF4-FFF2-40B4-BE49-F238E27FC236}">
              <a16:creationId xmlns:a16="http://schemas.microsoft.com/office/drawing/2014/main" id="{AEE3BA6F-AFA4-4477-933F-ED765708604A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08" name="Text Box 125">
          <a:extLst>
            <a:ext uri="{FF2B5EF4-FFF2-40B4-BE49-F238E27FC236}">
              <a16:creationId xmlns:a16="http://schemas.microsoft.com/office/drawing/2014/main" id="{1A60835A-9683-4FC5-8880-30FA2D619891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09" name="Text Box 126">
          <a:extLst>
            <a:ext uri="{FF2B5EF4-FFF2-40B4-BE49-F238E27FC236}">
              <a16:creationId xmlns:a16="http://schemas.microsoft.com/office/drawing/2014/main" id="{2220F139-4FAA-493F-A8ED-E3A0C710553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10" name="Text Box 127">
          <a:extLst>
            <a:ext uri="{FF2B5EF4-FFF2-40B4-BE49-F238E27FC236}">
              <a16:creationId xmlns:a16="http://schemas.microsoft.com/office/drawing/2014/main" id="{8470C97A-94FA-43D2-8A5E-1B49EA7AC23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11" name="Text Box 128">
          <a:extLst>
            <a:ext uri="{FF2B5EF4-FFF2-40B4-BE49-F238E27FC236}">
              <a16:creationId xmlns:a16="http://schemas.microsoft.com/office/drawing/2014/main" id="{047F0150-741B-4A6E-A59F-015BDF64BB5C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12" name="Text Box 129">
          <a:extLst>
            <a:ext uri="{FF2B5EF4-FFF2-40B4-BE49-F238E27FC236}">
              <a16:creationId xmlns:a16="http://schemas.microsoft.com/office/drawing/2014/main" id="{3EFD555B-06A3-4AA2-9D01-0BA5025D938B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13" name="Text Box 130">
          <a:extLst>
            <a:ext uri="{FF2B5EF4-FFF2-40B4-BE49-F238E27FC236}">
              <a16:creationId xmlns:a16="http://schemas.microsoft.com/office/drawing/2014/main" id="{4EB71B17-103F-4F02-BE66-01CB8B981C50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14" name="Text Box 131">
          <a:extLst>
            <a:ext uri="{FF2B5EF4-FFF2-40B4-BE49-F238E27FC236}">
              <a16:creationId xmlns:a16="http://schemas.microsoft.com/office/drawing/2014/main" id="{06BB823C-094A-45B6-935B-E908BC0CC35B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15" name="Text Box 132">
          <a:extLst>
            <a:ext uri="{FF2B5EF4-FFF2-40B4-BE49-F238E27FC236}">
              <a16:creationId xmlns:a16="http://schemas.microsoft.com/office/drawing/2014/main" id="{2759B9D8-1B98-43B9-B38E-FF51D93528FB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16" name="Text Box 133">
          <a:extLst>
            <a:ext uri="{FF2B5EF4-FFF2-40B4-BE49-F238E27FC236}">
              <a16:creationId xmlns:a16="http://schemas.microsoft.com/office/drawing/2014/main" id="{C2955C22-5F19-4437-8008-C5F204B7A3AC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17" name="Text Box 137">
          <a:extLst>
            <a:ext uri="{FF2B5EF4-FFF2-40B4-BE49-F238E27FC236}">
              <a16:creationId xmlns:a16="http://schemas.microsoft.com/office/drawing/2014/main" id="{EF5F9B07-B67B-46C3-ADB5-DDB08B351D1C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18" name="Text Box 138">
          <a:extLst>
            <a:ext uri="{FF2B5EF4-FFF2-40B4-BE49-F238E27FC236}">
              <a16:creationId xmlns:a16="http://schemas.microsoft.com/office/drawing/2014/main" id="{36A40FE0-0E6B-4F17-BE09-E88EB863A299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19" name="Text Box 139">
          <a:extLst>
            <a:ext uri="{FF2B5EF4-FFF2-40B4-BE49-F238E27FC236}">
              <a16:creationId xmlns:a16="http://schemas.microsoft.com/office/drawing/2014/main" id="{1B7CDCFF-9F5D-4D1E-ABD0-CA07488A62D5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20" name="Text Box 140">
          <a:extLst>
            <a:ext uri="{FF2B5EF4-FFF2-40B4-BE49-F238E27FC236}">
              <a16:creationId xmlns:a16="http://schemas.microsoft.com/office/drawing/2014/main" id="{83F9A855-A9D5-476E-B2C4-8F1415EB34E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21" name="Text Box 141">
          <a:extLst>
            <a:ext uri="{FF2B5EF4-FFF2-40B4-BE49-F238E27FC236}">
              <a16:creationId xmlns:a16="http://schemas.microsoft.com/office/drawing/2014/main" id="{66C15961-6A25-46B9-9D2A-B8856763AFA4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22" name="Text Box 142">
          <a:extLst>
            <a:ext uri="{FF2B5EF4-FFF2-40B4-BE49-F238E27FC236}">
              <a16:creationId xmlns:a16="http://schemas.microsoft.com/office/drawing/2014/main" id="{9696F4DC-8D01-4143-AFD9-CBE08362A6B5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23" name="Text Box 143">
          <a:extLst>
            <a:ext uri="{FF2B5EF4-FFF2-40B4-BE49-F238E27FC236}">
              <a16:creationId xmlns:a16="http://schemas.microsoft.com/office/drawing/2014/main" id="{C002BDEF-A615-4951-B13A-34ED22315A66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24" name="Text Box 144">
          <a:extLst>
            <a:ext uri="{FF2B5EF4-FFF2-40B4-BE49-F238E27FC236}">
              <a16:creationId xmlns:a16="http://schemas.microsoft.com/office/drawing/2014/main" id="{EBD0236C-15BC-4F33-A9D9-F29DA6AA7880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25" name="Text Box 145">
          <a:extLst>
            <a:ext uri="{FF2B5EF4-FFF2-40B4-BE49-F238E27FC236}">
              <a16:creationId xmlns:a16="http://schemas.microsoft.com/office/drawing/2014/main" id="{C0BAF295-DC99-4195-8E8B-16E2F5DD863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26" name="Text Box 149">
          <a:extLst>
            <a:ext uri="{FF2B5EF4-FFF2-40B4-BE49-F238E27FC236}">
              <a16:creationId xmlns:a16="http://schemas.microsoft.com/office/drawing/2014/main" id="{01B7C5CF-3EC1-4FEC-B3C8-37AA1CBCCE2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27" name="Text Box 150">
          <a:extLst>
            <a:ext uri="{FF2B5EF4-FFF2-40B4-BE49-F238E27FC236}">
              <a16:creationId xmlns:a16="http://schemas.microsoft.com/office/drawing/2014/main" id="{A424013B-F743-479E-B9C1-6DA86E7E2C5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28" name="Text Box 151">
          <a:extLst>
            <a:ext uri="{FF2B5EF4-FFF2-40B4-BE49-F238E27FC236}">
              <a16:creationId xmlns:a16="http://schemas.microsoft.com/office/drawing/2014/main" id="{5ADD7DD4-011C-4841-972D-D4CB46BCD384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29" name="Text Box 152">
          <a:extLst>
            <a:ext uri="{FF2B5EF4-FFF2-40B4-BE49-F238E27FC236}">
              <a16:creationId xmlns:a16="http://schemas.microsoft.com/office/drawing/2014/main" id="{E22506D6-D997-42D4-AEA6-C1D2A1D98010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30" name="Text Box 153">
          <a:extLst>
            <a:ext uri="{FF2B5EF4-FFF2-40B4-BE49-F238E27FC236}">
              <a16:creationId xmlns:a16="http://schemas.microsoft.com/office/drawing/2014/main" id="{B882D0E8-51C2-417A-B378-C90566FCBF06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31" name="Text Box 154">
          <a:extLst>
            <a:ext uri="{FF2B5EF4-FFF2-40B4-BE49-F238E27FC236}">
              <a16:creationId xmlns:a16="http://schemas.microsoft.com/office/drawing/2014/main" id="{B3789849-AE13-447B-9252-BC474AF85531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32" name="Text Box 155">
          <a:extLst>
            <a:ext uri="{FF2B5EF4-FFF2-40B4-BE49-F238E27FC236}">
              <a16:creationId xmlns:a16="http://schemas.microsoft.com/office/drawing/2014/main" id="{8604764D-593B-4A40-A89C-BD91BE96CC1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33" name="Text Box 156">
          <a:extLst>
            <a:ext uri="{FF2B5EF4-FFF2-40B4-BE49-F238E27FC236}">
              <a16:creationId xmlns:a16="http://schemas.microsoft.com/office/drawing/2014/main" id="{3E480B18-0C10-4FA8-8E5D-E0D8D7154E90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34" name="Text Box 157">
          <a:extLst>
            <a:ext uri="{FF2B5EF4-FFF2-40B4-BE49-F238E27FC236}">
              <a16:creationId xmlns:a16="http://schemas.microsoft.com/office/drawing/2014/main" id="{101AD6FF-B530-4166-93F6-05C9DD19B11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35" name="Text Box 161">
          <a:extLst>
            <a:ext uri="{FF2B5EF4-FFF2-40B4-BE49-F238E27FC236}">
              <a16:creationId xmlns:a16="http://schemas.microsoft.com/office/drawing/2014/main" id="{A765B50F-66C7-46A1-8AA0-47B4B09FC1BA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36" name="Text Box 162">
          <a:extLst>
            <a:ext uri="{FF2B5EF4-FFF2-40B4-BE49-F238E27FC236}">
              <a16:creationId xmlns:a16="http://schemas.microsoft.com/office/drawing/2014/main" id="{4198AACC-4777-46F9-B0AE-39DCD2831B6A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37" name="Text Box 163">
          <a:extLst>
            <a:ext uri="{FF2B5EF4-FFF2-40B4-BE49-F238E27FC236}">
              <a16:creationId xmlns:a16="http://schemas.microsoft.com/office/drawing/2014/main" id="{86E1B99A-F0A0-484D-A495-6F58F1243B6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38" name="Text Box 164">
          <a:extLst>
            <a:ext uri="{FF2B5EF4-FFF2-40B4-BE49-F238E27FC236}">
              <a16:creationId xmlns:a16="http://schemas.microsoft.com/office/drawing/2014/main" id="{8B5027C9-4896-4083-937F-7E5CB66FEE0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39" name="Text Box 165">
          <a:extLst>
            <a:ext uri="{FF2B5EF4-FFF2-40B4-BE49-F238E27FC236}">
              <a16:creationId xmlns:a16="http://schemas.microsoft.com/office/drawing/2014/main" id="{9E3E5C7A-6E57-4F5F-AA2E-9A0ADF4B15EA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40" name="Text Box 166">
          <a:extLst>
            <a:ext uri="{FF2B5EF4-FFF2-40B4-BE49-F238E27FC236}">
              <a16:creationId xmlns:a16="http://schemas.microsoft.com/office/drawing/2014/main" id="{32796A1C-5F4B-42B3-BDFF-B4E97748090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41" name="Text Box 167">
          <a:extLst>
            <a:ext uri="{FF2B5EF4-FFF2-40B4-BE49-F238E27FC236}">
              <a16:creationId xmlns:a16="http://schemas.microsoft.com/office/drawing/2014/main" id="{4FC06BE4-62D7-479D-8DC9-8A6C1CB68CB4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42" name="Text Box 168">
          <a:extLst>
            <a:ext uri="{FF2B5EF4-FFF2-40B4-BE49-F238E27FC236}">
              <a16:creationId xmlns:a16="http://schemas.microsoft.com/office/drawing/2014/main" id="{644BF91A-4B82-44A3-822D-13F9AA4C1231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43" name="Text Box 169">
          <a:extLst>
            <a:ext uri="{FF2B5EF4-FFF2-40B4-BE49-F238E27FC236}">
              <a16:creationId xmlns:a16="http://schemas.microsoft.com/office/drawing/2014/main" id="{4073FC15-968A-45CB-A8FB-244739EC0AE5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44" name="Text Box 170">
          <a:extLst>
            <a:ext uri="{FF2B5EF4-FFF2-40B4-BE49-F238E27FC236}">
              <a16:creationId xmlns:a16="http://schemas.microsoft.com/office/drawing/2014/main" id="{10F8478D-E4A5-4711-9B25-A67BFF7B5DA5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45" name="Text Box 171">
          <a:extLst>
            <a:ext uri="{FF2B5EF4-FFF2-40B4-BE49-F238E27FC236}">
              <a16:creationId xmlns:a16="http://schemas.microsoft.com/office/drawing/2014/main" id="{E0C2C2FB-0BD2-49D4-9CE2-E425BA1F9C31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46" name="Text Box 172">
          <a:extLst>
            <a:ext uri="{FF2B5EF4-FFF2-40B4-BE49-F238E27FC236}">
              <a16:creationId xmlns:a16="http://schemas.microsoft.com/office/drawing/2014/main" id="{11FDDE20-8892-4816-8CB3-27B716EEEB5D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47" name="Text Box 173">
          <a:extLst>
            <a:ext uri="{FF2B5EF4-FFF2-40B4-BE49-F238E27FC236}">
              <a16:creationId xmlns:a16="http://schemas.microsoft.com/office/drawing/2014/main" id="{78D58446-27F4-4525-903B-F4CEEAD59B49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48" name="Text Box 174">
          <a:extLst>
            <a:ext uri="{FF2B5EF4-FFF2-40B4-BE49-F238E27FC236}">
              <a16:creationId xmlns:a16="http://schemas.microsoft.com/office/drawing/2014/main" id="{9A716A63-7554-48D6-AC1C-0BB5429B5B6A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26</xdr:row>
      <xdr:rowOff>0</xdr:rowOff>
    </xdr:from>
    <xdr:to>
      <xdr:col>5</xdr:col>
      <xdr:colOff>85725</xdr:colOff>
      <xdr:row>27</xdr:row>
      <xdr:rowOff>57150</xdr:rowOff>
    </xdr:to>
    <xdr:sp macro="" textlink="">
      <xdr:nvSpPr>
        <xdr:cNvPr id="38949" name="Text Box 175">
          <a:extLst>
            <a:ext uri="{FF2B5EF4-FFF2-40B4-BE49-F238E27FC236}">
              <a16:creationId xmlns:a16="http://schemas.microsoft.com/office/drawing/2014/main" id="{620A9853-DFD7-4758-88F9-BC076D9E6AA6}"/>
            </a:ext>
          </a:extLst>
        </xdr:cNvPr>
        <xdr:cNvSpPr txBox="1">
          <a:spLocks noChangeArrowheads="1"/>
        </xdr:cNvSpPr>
      </xdr:nvSpPr>
      <xdr:spPr bwMode="auto">
        <a:xfrm>
          <a:off x="4838700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50" name="Text Box 176">
          <a:extLst>
            <a:ext uri="{FF2B5EF4-FFF2-40B4-BE49-F238E27FC236}">
              <a16:creationId xmlns:a16="http://schemas.microsoft.com/office/drawing/2014/main" id="{BA7BA09D-F381-4938-B191-A5DD1F7ED3E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26</xdr:row>
      <xdr:rowOff>0</xdr:rowOff>
    </xdr:from>
    <xdr:to>
      <xdr:col>4</xdr:col>
      <xdr:colOff>304800</xdr:colOff>
      <xdr:row>27</xdr:row>
      <xdr:rowOff>57150</xdr:rowOff>
    </xdr:to>
    <xdr:sp macro="" textlink="">
      <xdr:nvSpPr>
        <xdr:cNvPr id="38951" name="Text Box 177">
          <a:extLst>
            <a:ext uri="{FF2B5EF4-FFF2-40B4-BE49-F238E27FC236}">
              <a16:creationId xmlns:a16="http://schemas.microsoft.com/office/drawing/2014/main" id="{CF998603-AA6E-4B5A-B1CF-7BBBC2EAEB1E}"/>
            </a:ext>
          </a:extLst>
        </xdr:cNvPr>
        <xdr:cNvSpPr txBox="1">
          <a:spLocks noChangeArrowheads="1"/>
        </xdr:cNvSpPr>
      </xdr:nvSpPr>
      <xdr:spPr bwMode="auto">
        <a:xfrm>
          <a:off x="4733925" y="5143500"/>
          <a:ext cx="571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52" name="Text Box 178">
          <a:extLst>
            <a:ext uri="{FF2B5EF4-FFF2-40B4-BE49-F238E27FC236}">
              <a16:creationId xmlns:a16="http://schemas.microsoft.com/office/drawing/2014/main" id="{2E37B05C-BB95-4D8B-9393-8EDB2EFDCB6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53" name="Text Box 179">
          <a:extLst>
            <a:ext uri="{FF2B5EF4-FFF2-40B4-BE49-F238E27FC236}">
              <a16:creationId xmlns:a16="http://schemas.microsoft.com/office/drawing/2014/main" id="{8041FB52-FA1B-4649-A107-D287C3DB01BA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54" name="Text Box 180">
          <a:extLst>
            <a:ext uri="{FF2B5EF4-FFF2-40B4-BE49-F238E27FC236}">
              <a16:creationId xmlns:a16="http://schemas.microsoft.com/office/drawing/2014/main" id="{26128001-FBA6-4F4A-8D7E-7B2B717BC57B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55" name="Text Box 181">
          <a:extLst>
            <a:ext uri="{FF2B5EF4-FFF2-40B4-BE49-F238E27FC236}">
              <a16:creationId xmlns:a16="http://schemas.microsoft.com/office/drawing/2014/main" id="{788A922F-0FE5-47E1-95FA-760B0CC79906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56" name="Text Box 182">
          <a:extLst>
            <a:ext uri="{FF2B5EF4-FFF2-40B4-BE49-F238E27FC236}">
              <a16:creationId xmlns:a16="http://schemas.microsoft.com/office/drawing/2014/main" id="{984E3FDC-A622-47A3-9BE1-89AB4FA50D3C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57" name="Text Box 183">
          <a:extLst>
            <a:ext uri="{FF2B5EF4-FFF2-40B4-BE49-F238E27FC236}">
              <a16:creationId xmlns:a16="http://schemas.microsoft.com/office/drawing/2014/main" id="{EC55CDA1-5774-4C12-AAB4-D46E80E49C66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58" name="Text Box 184">
          <a:extLst>
            <a:ext uri="{FF2B5EF4-FFF2-40B4-BE49-F238E27FC236}">
              <a16:creationId xmlns:a16="http://schemas.microsoft.com/office/drawing/2014/main" id="{3A965408-F092-4D8E-B804-EF513864215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59" name="Text Box 185">
          <a:extLst>
            <a:ext uri="{FF2B5EF4-FFF2-40B4-BE49-F238E27FC236}">
              <a16:creationId xmlns:a16="http://schemas.microsoft.com/office/drawing/2014/main" id="{9EB3EACB-7EB3-47F4-9F33-6DD89AB61DC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60" name="Text Box 186">
          <a:extLst>
            <a:ext uri="{FF2B5EF4-FFF2-40B4-BE49-F238E27FC236}">
              <a16:creationId xmlns:a16="http://schemas.microsoft.com/office/drawing/2014/main" id="{9EAEAEB2-E54D-49CC-B11C-9CDC2EACBFE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61" name="Text Box 187">
          <a:extLst>
            <a:ext uri="{FF2B5EF4-FFF2-40B4-BE49-F238E27FC236}">
              <a16:creationId xmlns:a16="http://schemas.microsoft.com/office/drawing/2014/main" id="{57D15905-D10E-470A-A0FE-AF5D728932B1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62" name="Text Box 188">
          <a:extLst>
            <a:ext uri="{FF2B5EF4-FFF2-40B4-BE49-F238E27FC236}">
              <a16:creationId xmlns:a16="http://schemas.microsoft.com/office/drawing/2014/main" id="{6896A33B-A0FF-4FE4-B5D1-938A3683F0ED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63" name="Text Box 189">
          <a:extLst>
            <a:ext uri="{FF2B5EF4-FFF2-40B4-BE49-F238E27FC236}">
              <a16:creationId xmlns:a16="http://schemas.microsoft.com/office/drawing/2014/main" id="{B8530E4D-B1A9-43FE-948D-9DBE03AABB11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64" name="Text Box 190">
          <a:extLst>
            <a:ext uri="{FF2B5EF4-FFF2-40B4-BE49-F238E27FC236}">
              <a16:creationId xmlns:a16="http://schemas.microsoft.com/office/drawing/2014/main" id="{1C60E2B1-AD5B-44EC-BD14-6462F032744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65" name="Text Box 191">
          <a:extLst>
            <a:ext uri="{FF2B5EF4-FFF2-40B4-BE49-F238E27FC236}">
              <a16:creationId xmlns:a16="http://schemas.microsoft.com/office/drawing/2014/main" id="{3EA2E2B5-0E4E-4D35-8750-6C7B9B95A324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66" name="Text Box 192">
          <a:extLst>
            <a:ext uri="{FF2B5EF4-FFF2-40B4-BE49-F238E27FC236}">
              <a16:creationId xmlns:a16="http://schemas.microsoft.com/office/drawing/2014/main" id="{4AF72454-8827-4599-A08F-99C5B19B8BA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67" name="Text Box 193">
          <a:extLst>
            <a:ext uri="{FF2B5EF4-FFF2-40B4-BE49-F238E27FC236}">
              <a16:creationId xmlns:a16="http://schemas.microsoft.com/office/drawing/2014/main" id="{EAD9A976-3874-4D10-AC9B-12F34C53A6B0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68" name="Text Box 194">
          <a:extLst>
            <a:ext uri="{FF2B5EF4-FFF2-40B4-BE49-F238E27FC236}">
              <a16:creationId xmlns:a16="http://schemas.microsoft.com/office/drawing/2014/main" id="{BF11B7D1-F1D4-40A0-94CA-691A8DF64336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69" name="Text Box 195">
          <a:extLst>
            <a:ext uri="{FF2B5EF4-FFF2-40B4-BE49-F238E27FC236}">
              <a16:creationId xmlns:a16="http://schemas.microsoft.com/office/drawing/2014/main" id="{E0197BDF-BB63-4EBD-9758-195A745FFDD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70" name="Text Box 196">
          <a:extLst>
            <a:ext uri="{FF2B5EF4-FFF2-40B4-BE49-F238E27FC236}">
              <a16:creationId xmlns:a16="http://schemas.microsoft.com/office/drawing/2014/main" id="{F3A46B69-7F24-41B5-8507-D6C5A4888F41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71" name="Text Box 197">
          <a:extLst>
            <a:ext uri="{FF2B5EF4-FFF2-40B4-BE49-F238E27FC236}">
              <a16:creationId xmlns:a16="http://schemas.microsoft.com/office/drawing/2014/main" id="{2681195F-337D-4E2B-82EF-8D1DAB44CDA5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72" name="Text Box 198">
          <a:extLst>
            <a:ext uri="{FF2B5EF4-FFF2-40B4-BE49-F238E27FC236}">
              <a16:creationId xmlns:a16="http://schemas.microsoft.com/office/drawing/2014/main" id="{45B70382-80CD-4ECA-850E-638C13171A75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73" name="Text Box 199">
          <a:extLst>
            <a:ext uri="{FF2B5EF4-FFF2-40B4-BE49-F238E27FC236}">
              <a16:creationId xmlns:a16="http://schemas.microsoft.com/office/drawing/2014/main" id="{8F695A84-3037-4FBB-A270-1A4A4A8E4ED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74" name="Text Box 200">
          <a:extLst>
            <a:ext uri="{FF2B5EF4-FFF2-40B4-BE49-F238E27FC236}">
              <a16:creationId xmlns:a16="http://schemas.microsoft.com/office/drawing/2014/main" id="{3A2CEF51-2AF3-467A-B9D9-089D452AE0D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75" name="Text Box 201">
          <a:extLst>
            <a:ext uri="{FF2B5EF4-FFF2-40B4-BE49-F238E27FC236}">
              <a16:creationId xmlns:a16="http://schemas.microsoft.com/office/drawing/2014/main" id="{4698EFC4-B9F7-4046-B6E3-160D3210E6A1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76" name="Text Box 202">
          <a:extLst>
            <a:ext uri="{FF2B5EF4-FFF2-40B4-BE49-F238E27FC236}">
              <a16:creationId xmlns:a16="http://schemas.microsoft.com/office/drawing/2014/main" id="{5E878487-B59C-443A-B78F-552D2858A0E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77" name="Text Box 203">
          <a:extLst>
            <a:ext uri="{FF2B5EF4-FFF2-40B4-BE49-F238E27FC236}">
              <a16:creationId xmlns:a16="http://schemas.microsoft.com/office/drawing/2014/main" id="{CC9AD96E-4890-44D3-B12B-03B519C23AD9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78" name="Text Box 204">
          <a:extLst>
            <a:ext uri="{FF2B5EF4-FFF2-40B4-BE49-F238E27FC236}">
              <a16:creationId xmlns:a16="http://schemas.microsoft.com/office/drawing/2014/main" id="{4EC7A9F6-BB00-4AAB-B484-06B41A417CC2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26</xdr:row>
      <xdr:rowOff>0</xdr:rowOff>
    </xdr:from>
    <xdr:to>
      <xdr:col>4</xdr:col>
      <xdr:colOff>161925</xdr:colOff>
      <xdr:row>27</xdr:row>
      <xdr:rowOff>57150</xdr:rowOff>
    </xdr:to>
    <xdr:sp macro="" textlink="">
      <xdr:nvSpPr>
        <xdr:cNvPr id="38979" name="Text Box 205">
          <a:extLst>
            <a:ext uri="{FF2B5EF4-FFF2-40B4-BE49-F238E27FC236}">
              <a16:creationId xmlns:a16="http://schemas.microsoft.com/office/drawing/2014/main" id="{E4E328C7-A50F-4F21-9E9C-504AC5AB7585}"/>
            </a:ext>
          </a:extLst>
        </xdr:cNvPr>
        <xdr:cNvSpPr txBox="1">
          <a:spLocks noChangeArrowheads="1"/>
        </xdr:cNvSpPr>
      </xdr:nvSpPr>
      <xdr:spPr bwMode="auto">
        <a:xfrm>
          <a:off x="4581525" y="5143500"/>
          <a:ext cx="666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80" name="Text Box 206">
          <a:extLst>
            <a:ext uri="{FF2B5EF4-FFF2-40B4-BE49-F238E27FC236}">
              <a16:creationId xmlns:a16="http://schemas.microsoft.com/office/drawing/2014/main" id="{A12A2CAC-D956-401A-AB58-02552F5A20B3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81" name="Text Box 207">
          <a:extLst>
            <a:ext uri="{FF2B5EF4-FFF2-40B4-BE49-F238E27FC236}">
              <a16:creationId xmlns:a16="http://schemas.microsoft.com/office/drawing/2014/main" id="{10C8D260-9879-4AD8-A8D2-1417949A857B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82" name="Text Box 208">
          <a:extLst>
            <a:ext uri="{FF2B5EF4-FFF2-40B4-BE49-F238E27FC236}">
              <a16:creationId xmlns:a16="http://schemas.microsoft.com/office/drawing/2014/main" id="{7088284B-77B1-401F-8BD7-DB45EA261D11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83" name="Text Box 209">
          <a:extLst>
            <a:ext uri="{FF2B5EF4-FFF2-40B4-BE49-F238E27FC236}">
              <a16:creationId xmlns:a16="http://schemas.microsoft.com/office/drawing/2014/main" id="{62455A88-6F8C-42A5-BFAF-49DC637A9B68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84" name="Text Box 210">
          <a:extLst>
            <a:ext uri="{FF2B5EF4-FFF2-40B4-BE49-F238E27FC236}">
              <a16:creationId xmlns:a16="http://schemas.microsoft.com/office/drawing/2014/main" id="{F9422790-131B-478A-8A88-9E754FBF4FF4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85" name="Text Box 211">
          <a:extLst>
            <a:ext uri="{FF2B5EF4-FFF2-40B4-BE49-F238E27FC236}">
              <a16:creationId xmlns:a16="http://schemas.microsoft.com/office/drawing/2014/main" id="{D24F29D5-ADD7-4B18-A802-CD31582215D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86" name="Text Box 212">
          <a:extLst>
            <a:ext uri="{FF2B5EF4-FFF2-40B4-BE49-F238E27FC236}">
              <a16:creationId xmlns:a16="http://schemas.microsoft.com/office/drawing/2014/main" id="{61AD4CE5-B46D-4F1B-AD15-549454CD6836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87" name="Text Box 213">
          <a:extLst>
            <a:ext uri="{FF2B5EF4-FFF2-40B4-BE49-F238E27FC236}">
              <a16:creationId xmlns:a16="http://schemas.microsoft.com/office/drawing/2014/main" id="{279B42F9-B618-4572-B548-BDF19E77AD1E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26</xdr:row>
      <xdr:rowOff>0</xdr:rowOff>
    </xdr:from>
    <xdr:to>
      <xdr:col>5</xdr:col>
      <xdr:colOff>38100</xdr:colOff>
      <xdr:row>27</xdr:row>
      <xdr:rowOff>57150</xdr:rowOff>
    </xdr:to>
    <xdr:sp macro="" textlink="">
      <xdr:nvSpPr>
        <xdr:cNvPr id="38988" name="Text Box 214">
          <a:extLst>
            <a:ext uri="{FF2B5EF4-FFF2-40B4-BE49-F238E27FC236}">
              <a16:creationId xmlns:a16="http://schemas.microsoft.com/office/drawing/2014/main" id="{BB910927-9DB4-47EE-9033-FF338CC12B80}"/>
            </a:ext>
          </a:extLst>
        </xdr:cNvPr>
        <xdr:cNvSpPr txBox="1">
          <a:spLocks noChangeArrowheads="1"/>
        </xdr:cNvSpPr>
      </xdr:nvSpPr>
      <xdr:spPr bwMode="auto">
        <a:xfrm>
          <a:off x="47910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26</xdr:row>
      <xdr:rowOff>0</xdr:rowOff>
    </xdr:from>
    <xdr:to>
      <xdr:col>4</xdr:col>
      <xdr:colOff>161925</xdr:colOff>
      <xdr:row>27</xdr:row>
      <xdr:rowOff>57150</xdr:rowOff>
    </xdr:to>
    <xdr:sp macro="" textlink="">
      <xdr:nvSpPr>
        <xdr:cNvPr id="38989" name="Text Box 215">
          <a:extLst>
            <a:ext uri="{FF2B5EF4-FFF2-40B4-BE49-F238E27FC236}">
              <a16:creationId xmlns:a16="http://schemas.microsoft.com/office/drawing/2014/main" id="{C8006AB8-29EF-4BA7-92B5-D740A24AB011}"/>
            </a:ext>
          </a:extLst>
        </xdr:cNvPr>
        <xdr:cNvSpPr txBox="1">
          <a:spLocks noChangeArrowheads="1"/>
        </xdr:cNvSpPr>
      </xdr:nvSpPr>
      <xdr:spPr bwMode="auto">
        <a:xfrm>
          <a:off x="4581525" y="5143500"/>
          <a:ext cx="666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8990" name="Text Box 216">
          <a:extLst>
            <a:ext uri="{FF2B5EF4-FFF2-40B4-BE49-F238E27FC236}">
              <a16:creationId xmlns:a16="http://schemas.microsoft.com/office/drawing/2014/main" id="{05C21972-97EC-4E73-8DBA-2B8EEF6D7F53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8991" name="Text Box 217">
          <a:extLst>
            <a:ext uri="{FF2B5EF4-FFF2-40B4-BE49-F238E27FC236}">
              <a16:creationId xmlns:a16="http://schemas.microsoft.com/office/drawing/2014/main" id="{B10D0FEC-6AFB-4ABD-93BC-C7B5A3035464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8992" name="Text Box 218">
          <a:extLst>
            <a:ext uri="{FF2B5EF4-FFF2-40B4-BE49-F238E27FC236}">
              <a16:creationId xmlns:a16="http://schemas.microsoft.com/office/drawing/2014/main" id="{8B3660DB-BA34-44F6-80B8-98B79245A472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8993" name="Text Box 219">
          <a:extLst>
            <a:ext uri="{FF2B5EF4-FFF2-40B4-BE49-F238E27FC236}">
              <a16:creationId xmlns:a16="http://schemas.microsoft.com/office/drawing/2014/main" id="{8DEBD70F-65F0-4E7C-B2C9-5617BDFFD3B5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8994" name="Text Box 220">
          <a:extLst>
            <a:ext uri="{FF2B5EF4-FFF2-40B4-BE49-F238E27FC236}">
              <a16:creationId xmlns:a16="http://schemas.microsoft.com/office/drawing/2014/main" id="{9F607EF8-7CD9-4C94-B067-E4EDB2073456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8995" name="Text Box 221">
          <a:extLst>
            <a:ext uri="{FF2B5EF4-FFF2-40B4-BE49-F238E27FC236}">
              <a16:creationId xmlns:a16="http://schemas.microsoft.com/office/drawing/2014/main" id="{9E1CD61E-BC97-40C0-B649-D6AACEAA1CB7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8996" name="Text Box 222">
          <a:extLst>
            <a:ext uri="{FF2B5EF4-FFF2-40B4-BE49-F238E27FC236}">
              <a16:creationId xmlns:a16="http://schemas.microsoft.com/office/drawing/2014/main" id="{C3283806-8743-4EB8-AC79-CBFAC1C73D7C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8997" name="Text Box 223">
          <a:extLst>
            <a:ext uri="{FF2B5EF4-FFF2-40B4-BE49-F238E27FC236}">
              <a16:creationId xmlns:a16="http://schemas.microsoft.com/office/drawing/2014/main" id="{203F30A5-F7F6-4F0D-B704-16A540468A57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8998" name="Text Box 224">
          <a:extLst>
            <a:ext uri="{FF2B5EF4-FFF2-40B4-BE49-F238E27FC236}">
              <a16:creationId xmlns:a16="http://schemas.microsoft.com/office/drawing/2014/main" id="{5B6B7F50-D062-40C6-A510-3BCCCA01889C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8999" name="Text Box 225">
          <a:extLst>
            <a:ext uri="{FF2B5EF4-FFF2-40B4-BE49-F238E27FC236}">
              <a16:creationId xmlns:a16="http://schemas.microsoft.com/office/drawing/2014/main" id="{59692C77-7351-4DC0-B35E-2A0FB3D21DB7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00" name="Text Box 226">
          <a:extLst>
            <a:ext uri="{FF2B5EF4-FFF2-40B4-BE49-F238E27FC236}">
              <a16:creationId xmlns:a16="http://schemas.microsoft.com/office/drawing/2014/main" id="{855054FC-4A80-4153-A729-6454FD93E745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01" name="Text Box 227">
          <a:extLst>
            <a:ext uri="{FF2B5EF4-FFF2-40B4-BE49-F238E27FC236}">
              <a16:creationId xmlns:a16="http://schemas.microsoft.com/office/drawing/2014/main" id="{22DC06FB-5558-4CB1-91C6-3219C3E3764C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02" name="Text Box 228">
          <a:extLst>
            <a:ext uri="{FF2B5EF4-FFF2-40B4-BE49-F238E27FC236}">
              <a16:creationId xmlns:a16="http://schemas.microsoft.com/office/drawing/2014/main" id="{F7AD5C59-E6D4-47F9-813A-F6115E57B2ED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03" name="Text Box 229">
          <a:extLst>
            <a:ext uri="{FF2B5EF4-FFF2-40B4-BE49-F238E27FC236}">
              <a16:creationId xmlns:a16="http://schemas.microsoft.com/office/drawing/2014/main" id="{E00EB43A-842F-4D86-9112-F0E417046586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04" name="Text Box 230">
          <a:extLst>
            <a:ext uri="{FF2B5EF4-FFF2-40B4-BE49-F238E27FC236}">
              <a16:creationId xmlns:a16="http://schemas.microsoft.com/office/drawing/2014/main" id="{B363E056-DB25-4C2B-AB0A-29F4E84DE96E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05" name="Text Box 231">
          <a:extLst>
            <a:ext uri="{FF2B5EF4-FFF2-40B4-BE49-F238E27FC236}">
              <a16:creationId xmlns:a16="http://schemas.microsoft.com/office/drawing/2014/main" id="{F6FC661B-3FAE-4300-AF53-67535999973B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06" name="Text Box 232">
          <a:extLst>
            <a:ext uri="{FF2B5EF4-FFF2-40B4-BE49-F238E27FC236}">
              <a16:creationId xmlns:a16="http://schemas.microsoft.com/office/drawing/2014/main" id="{398BCB6C-A6F8-4821-A6D4-78ED5FBADF17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07" name="Text Box 233">
          <a:extLst>
            <a:ext uri="{FF2B5EF4-FFF2-40B4-BE49-F238E27FC236}">
              <a16:creationId xmlns:a16="http://schemas.microsoft.com/office/drawing/2014/main" id="{2F440186-924B-4B15-B10E-74C58DB98D82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08" name="Text Box 234">
          <a:extLst>
            <a:ext uri="{FF2B5EF4-FFF2-40B4-BE49-F238E27FC236}">
              <a16:creationId xmlns:a16="http://schemas.microsoft.com/office/drawing/2014/main" id="{232F0AF1-8D66-4FFB-BC44-8D1B903B78FE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09" name="Text Box 235">
          <a:extLst>
            <a:ext uri="{FF2B5EF4-FFF2-40B4-BE49-F238E27FC236}">
              <a16:creationId xmlns:a16="http://schemas.microsoft.com/office/drawing/2014/main" id="{8E52FF91-48AD-42B0-B552-77DB0EB3530F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20</xdr:row>
      <xdr:rowOff>0</xdr:rowOff>
    </xdr:from>
    <xdr:to>
      <xdr:col>4</xdr:col>
      <xdr:colOff>161925</xdr:colOff>
      <xdr:row>21</xdr:row>
      <xdr:rowOff>57150</xdr:rowOff>
    </xdr:to>
    <xdr:sp macro="" textlink="">
      <xdr:nvSpPr>
        <xdr:cNvPr id="39010" name="Text Box 236">
          <a:extLst>
            <a:ext uri="{FF2B5EF4-FFF2-40B4-BE49-F238E27FC236}">
              <a16:creationId xmlns:a16="http://schemas.microsoft.com/office/drawing/2014/main" id="{1617CFFE-D371-4F17-A08B-B32D936D6E54}"/>
            </a:ext>
          </a:extLst>
        </xdr:cNvPr>
        <xdr:cNvSpPr txBox="1">
          <a:spLocks noChangeArrowheads="1"/>
        </xdr:cNvSpPr>
      </xdr:nvSpPr>
      <xdr:spPr bwMode="auto">
        <a:xfrm>
          <a:off x="4581525" y="3714750"/>
          <a:ext cx="666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11" name="Text Box 237">
          <a:extLst>
            <a:ext uri="{FF2B5EF4-FFF2-40B4-BE49-F238E27FC236}">
              <a16:creationId xmlns:a16="http://schemas.microsoft.com/office/drawing/2014/main" id="{236BD79C-EF41-41B5-AD01-41483907B445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12" name="Text Box 238">
          <a:extLst>
            <a:ext uri="{FF2B5EF4-FFF2-40B4-BE49-F238E27FC236}">
              <a16:creationId xmlns:a16="http://schemas.microsoft.com/office/drawing/2014/main" id="{864E1FB6-C76F-4CAF-A2A1-E207FE170A4E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13" name="Text Box 239">
          <a:extLst>
            <a:ext uri="{FF2B5EF4-FFF2-40B4-BE49-F238E27FC236}">
              <a16:creationId xmlns:a16="http://schemas.microsoft.com/office/drawing/2014/main" id="{93CAA2E3-E13B-467F-A2F9-8E00C0461B8D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14" name="Text Box 240">
          <a:extLst>
            <a:ext uri="{FF2B5EF4-FFF2-40B4-BE49-F238E27FC236}">
              <a16:creationId xmlns:a16="http://schemas.microsoft.com/office/drawing/2014/main" id="{19D0E2B8-93CA-42C9-ADA4-80E1B80F2E6B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20</xdr:row>
      <xdr:rowOff>0</xdr:rowOff>
    </xdr:from>
    <xdr:to>
      <xdr:col>5</xdr:col>
      <xdr:colOff>38100</xdr:colOff>
      <xdr:row>21</xdr:row>
      <xdr:rowOff>57150</xdr:rowOff>
    </xdr:to>
    <xdr:sp macro="" textlink="">
      <xdr:nvSpPr>
        <xdr:cNvPr id="39015" name="Text Box 241">
          <a:extLst>
            <a:ext uri="{FF2B5EF4-FFF2-40B4-BE49-F238E27FC236}">
              <a16:creationId xmlns:a16="http://schemas.microsoft.com/office/drawing/2014/main" id="{60769315-122B-4FBC-AA53-E46B8EC414F2}"/>
            </a:ext>
          </a:extLst>
        </xdr:cNvPr>
        <xdr:cNvSpPr txBox="1">
          <a:spLocks noChangeArrowheads="1"/>
        </xdr:cNvSpPr>
      </xdr:nvSpPr>
      <xdr:spPr bwMode="auto">
        <a:xfrm>
          <a:off x="47910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26</xdr:row>
      <xdr:rowOff>0</xdr:rowOff>
    </xdr:from>
    <xdr:to>
      <xdr:col>5</xdr:col>
      <xdr:colOff>47625</xdr:colOff>
      <xdr:row>27</xdr:row>
      <xdr:rowOff>57150</xdr:rowOff>
    </xdr:to>
    <xdr:sp macro="" textlink="">
      <xdr:nvSpPr>
        <xdr:cNvPr id="39016" name="Text Box 246">
          <a:extLst>
            <a:ext uri="{FF2B5EF4-FFF2-40B4-BE49-F238E27FC236}">
              <a16:creationId xmlns:a16="http://schemas.microsoft.com/office/drawing/2014/main" id="{7C45621F-6B4D-4153-8F25-941A29A274F9}"/>
            </a:ext>
          </a:extLst>
        </xdr:cNvPr>
        <xdr:cNvSpPr txBox="1">
          <a:spLocks noChangeArrowheads="1"/>
        </xdr:cNvSpPr>
      </xdr:nvSpPr>
      <xdr:spPr bwMode="auto">
        <a:xfrm>
          <a:off x="4810125" y="5143500"/>
          <a:ext cx="666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12</xdr:row>
      <xdr:rowOff>0</xdr:rowOff>
    </xdr:from>
    <xdr:to>
      <xdr:col>5</xdr:col>
      <xdr:colOff>47625</xdr:colOff>
      <xdr:row>13</xdr:row>
      <xdr:rowOff>57150</xdr:rowOff>
    </xdr:to>
    <xdr:sp macro="" textlink="">
      <xdr:nvSpPr>
        <xdr:cNvPr id="39017" name="Text Box 187">
          <a:extLst>
            <a:ext uri="{FF2B5EF4-FFF2-40B4-BE49-F238E27FC236}">
              <a16:creationId xmlns:a16="http://schemas.microsoft.com/office/drawing/2014/main" id="{E39C7341-DA38-4D0F-9166-9B5BC9403CCF}"/>
            </a:ext>
          </a:extLst>
        </xdr:cNvPr>
        <xdr:cNvSpPr txBox="1">
          <a:spLocks noChangeArrowheads="1"/>
        </xdr:cNvSpPr>
      </xdr:nvSpPr>
      <xdr:spPr bwMode="auto">
        <a:xfrm>
          <a:off x="480060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19</xdr:row>
      <xdr:rowOff>0</xdr:rowOff>
    </xdr:from>
    <xdr:to>
      <xdr:col>5</xdr:col>
      <xdr:colOff>47625</xdr:colOff>
      <xdr:row>21</xdr:row>
      <xdr:rowOff>66675</xdr:rowOff>
    </xdr:to>
    <xdr:sp macro="" textlink="">
      <xdr:nvSpPr>
        <xdr:cNvPr id="39018" name="Text Box 188">
          <a:extLst>
            <a:ext uri="{FF2B5EF4-FFF2-40B4-BE49-F238E27FC236}">
              <a16:creationId xmlns:a16="http://schemas.microsoft.com/office/drawing/2014/main" id="{5345F493-E061-4BBA-BD6B-23F2323FB6F4}"/>
            </a:ext>
          </a:extLst>
        </xdr:cNvPr>
        <xdr:cNvSpPr txBox="1">
          <a:spLocks noChangeArrowheads="1"/>
        </xdr:cNvSpPr>
      </xdr:nvSpPr>
      <xdr:spPr bwMode="auto">
        <a:xfrm>
          <a:off x="4800600" y="3571875"/>
          <a:ext cx="76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21</xdr:row>
      <xdr:rowOff>66675</xdr:rowOff>
    </xdr:to>
    <xdr:sp macro="" textlink="">
      <xdr:nvSpPr>
        <xdr:cNvPr id="39019" name="Text Box 189">
          <a:extLst>
            <a:ext uri="{FF2B5EF4-FFF2-40B4-BE49-F238E27FC236}">
              <a16:creationId xmlns:a16="http://schemas.microsoft.com/office/drawing/2014/main" id="{369141AD-719F-49BA-94AA-9DE69347DD77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21</xdr:row>
      <xdr:rowOff>66675</xdr:rowOff>
    </xdr:to>
    <xdr:sp macro="" textlink="">
      <xdr:nvSpPr>
        <xdr:cNvPr id="39020" name="Text Box 190">
          <a:extLst>
            <a:ext uri="{FF2B5EF4-FFF2-40B4-BE49-F238E27FC236}">
              <a16:creationId xmlns:a16="http://schemas.microsoft.com/office/drawing/2014/main" id="{60E84290-2DFF-4985-B515-838E719713CD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21</xdr:row>
      <xdr:rowOff>66675</xdr:rowOff>
    </xdr:to>
    <xdr:sp macro="" textlink="">
      <xdr:nvSpPr>
        <xdr:cNvPr id="39021" name="Text Box 191">
          <a:extLst>
            <a:ext uri="{FF2B5EF4-FFF2-40B4-BE49-F238E27FC236}">
              <a16:creationId xmlns:a16="http://schemas.microsoft.com/office/drawing/2014/main" id="{E9C017AC-97F2-4B27-ACB2-A53170BC229D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21</xdr:row>
      <xdr:rowOff>66675</xdr:rowOff>
    </xdr:to>
    <xdr:sp macro="" textlink="">
      <xdr:nvSpPr>
        <xdr:cNvPr id="39022" name="Text Box 192">
          <a:extLst>
            <a:ext uri="{FF2B5EF4-FFF2-40B4-BE49-F238E27FC236}">
              <a16:creationId xmlns:a16="http://schemas.microsoft.com/office/drawing/2014/main" id="{A10BE1BA-08D9-4388-A215-F1481A4A9F87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190500</xdr:rowOff>
    </xdr:to>
    <xdr:sp macro="" textlink="">
      <xdr:nvSpPr>
        <xdr:cNvPr id="39023" name="Text Box 193">
          <a:extLst>
            <a:ext uri="{FF2B5EF4-FFF2-40B4-BE49-F238E27FC236}">
              <a16:creationId xmlns:a16="http://schemas.microsoft.com/office/drawing/2014/main" id="{20E329AA-C81E-4443-8F69-C8FADA4206E9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190500</xdr:rowOff>
    </xdr:to>
    <xdr:sp macro="" textlink="">
      <xdr:nvSpPr>
        <xdr:cNvPr id="39024" name="Text Box 194">
          <a:extLst>
            <a:ext uri="{FF2B5EF4-FFF2-40B4-BE49-F238E27FC236}">
              <a16:creationId xmlns:a16="http://schemas.microsoft.com/office/drawing/2014/main" id="{09AC0812-90CF-4723-A970-72C617DD6F5F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190500</xdr:rowOff>
    </xdr:to>
    <xdr:sp macro="" textlink="">
      <xdr:nvSpPr>
        <xdr:cNvPr id="39025" name="Text Box 195">
          <a:extLst>
            <a:ext uri="{FF2B5EF4-FFF2-40B4-BE49-F238E27FC236}">
              <a16:creationId xmlns:a16="http://schemas.microsoft.com/office/drawing/2014/main" id="{962808B0-0E41-40B0-8890-B73CC225B5C1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12</xdr:row>
      <xdr:rowOff>0</xdr:rowOff>
    </xdr:from>
    <xdr:to>
      <xdr:col>5</xdr:col>
      <xdr:colOff>47625</xdr:colOff>
      <xdr:row>13</xdr:row>
      <xdr:rowOff>57150</xdr:rowOff>
    </xdr:to>
    <xdr:sp macro="" textlink="">
      <xdr:nvSpPr>
        <xdr:cNvPr id="39026" name="Text Box 193">
          <a:extLst>
            <a:ext uri="{FF2B5EF4-FFF2-40B4-BE49-F238E27FC236}">
              <a16:creationId xmlns:a16="http://schemas.microsoft.com/office/drawing/2014/main" id="{C8276E9B-5777-4EA0-B55B-75537488F13E}"/>
            </a:ext>
          </a:extLst>
        </xdr:cNvPr>
        <xdr:cNvSpPr txBox="1">
          <a:spLocks noChangeArrowheads="1"/>
        </xdr:cNvSpPr>
      </xdr:nvSpPr>
      <xdr:spPr bwMode="auto">
        <a:xfrm>
          <a:off x="480060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12</xdr:row>
      <xdr:rowOff>0</xdr:rowOff>
    </xdr:from>
    <xdr:to>
      <xdr:col>5</xdr:col>
      <xdr:colOff>47625</xdr:colOff>
      <xdr:row>13</xdr:row>
      <xdr:rowOff>57150</xdr:rowOff>
    </xdr:to>
    <xdr:sp macro="" textlink="">
      <xdr:nvSpPr>
        <xdr:cNvPr id="39027" name="Text Box 194">
          <a:extLst>
            <a:ext uri="{FF2B5EF4-FFF2-40B4-BE49-F238E27FC236}">
              <a16:creationId xmlns:a16="http://schemas.microsoft.com/office/drawing/2014/main" id="{7AD1A99C-625A-4437-BEEB-4BD278B1F8D0}"/>
            </a:ext>
          </a:extLst>
        </xdr:cNvPr>
        <xdr:cNvSpPr txBox="1">
          <a:spLocks noChangeArrowheads="1"/>
        </xdr:cNvSpPr>
      </xdr:nvSpPr>
      <xdr:spPr bwMode="auto">
        <a:xfrm>
          <a:off x="480060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12</xdr:row>
      <xdr:rowOff>0</xdr:rowOff>
    </xdr:from>
    <xdr:to>
      <xdr:col>5</xdr:col>
      <xdr:colOff>47625</xdr:colOff>
      <xdr:row>13</xdr:row>
      <xdr:rowOff>57150</xdr:rowOff>
    </xdr:to>
    <xdr:sp macro="" textlink="">
      <xdr:nvSpPr>
        <xdr:cNvPr id="39028" name="Text Box 195">
          <a:extLst>
            <a:ext uri="{FF2B5EF4-FFF2-40B4-BE49-F238E27FC236}">
              <a16:creationId xmlns:a16="http://schemas.microsoft.com/office/drawing/2014/main" id="{FC696FCF-22DF-4140-8C06-76A45C494EA8}"/>
            </a:ext>
          </a:extLst>
        </xdr:cNvPr>
        <xdr:cNvSpPr txBox="1">
          <a:spLocks noChangeArrowheads="1"/>
        </xdr:cNvSpPr>
      </xdr:nvSpPr>
      <xdr:spPr bwMode="auto">
        <a:xfrm>
          <a:off x="480060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190500</xdr:rowOff>
    </xdr:to>
    <xdr:sp macro="" textlink="">
      <xdr:nvSpPr>
        <xdr:cNvPr id="39029" name="Text Box 193">
          <a:extLst>
            <a:ext uri="{FF2B5EF4-FFF2-40B4-BE49-F238E27FC236}">
              <a16:creationId xmlns:a16="http://schemas.microsoft.com/office/drawing/2014/main" id="{2D816237-806B-4EBD-8D95-1D20E4A9C930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190500</xdr:rowOff>
    </xdr:to>
    <xdr:sp macro="" textlink="">
      <xdr:nvSpPr>
        <xdr:cNvPr id="39030" name="Text Box 194">
          <a:extLst>
            <a:ext uri="{FF2B5EF4-FFF2-40B4-BE49-F238E27FC236}">
              <a16:creationId xmlns:a16="http://schemas.microsoft.com/office/drawing/2014/main" id="{726601B3-7C06-4E9F-85D8-0D8F1F345550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190500</xdr:rowOff>
    </xdr:to>
    <xdr:sp macro="" textlink="">
      <xdr:nvSpPr>
        <xdr:cNvPr id="39031" name="Text Box 195">
          <a:extLst>
            <a:ext uri="{FF2B5EF4-FFF2-40B4-BE49-F238E27FC236}">
              <a16:creationId xmlns:a16="http://schemas.microsoft.com/office/drawing/2014/main" id="{C46975D5-2EB9-4844-A70B-65E4B7F8278A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22</xdr:row>
      <xdr:rowOff>228600</xdr:rowOff>
    </xdr:to>
    <xdr:sp macro="" textlink="">
      <xdr:nvSpPr>
        <xdr:cNvPr id="39032" name="Text Box 193">
          <a:extLst>
            <a:ext uri="{FF2B5EF4-FFF2-40B4-BE49-F238E27FC236}">
              <a16:creationId xmlns:a16="http://schemas.microsoft.com/office/drawing/2014/main" id="{2234EBB4-F746-44F6-972B-FB9080C54F2D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22</xdr:row>
      <xdr:rowOff>228600</xdr:rowOff>
    </xdr:to>
    <xdr:sp macro="" textlink="">
      <xdr:nvSpPr>
        <xdr:cNvPr id="39033" name="Text Box 194">
          <a:extLst>
            <a:ext uri="{FF2B5EF4-FFF2-40B4-BE49-F238E27FC236}">
              <a16:creationId xmlns:a16="http://schemas.microsoft.com/office/drawing/2014/main" id="{74BFD978-C9BC-40B3-8E6A-BDAB853386B7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22</xdr:row>
      <xdr:rowOff>228600</xdr:rowOff>
    </xdr:to>
    <xdr:sp macro="" textlink="">
      <xdr:nvSpPr>
        <xdr:cNvPr id="39034" name="Text Box 195">
          <a:extLst>
            <a:ext uri="{FF2B5EF4-FFF2-40B4-BE49-F238E27FC236}">
              <a16:creationId xmlns:a16="http://schemas.microsoft.com/office/drawing/2014/main" id="{13BB55D9-CD0F-4405-889C-25056B44116A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35" name="Text Box 1">
          <a:extLst>
            <a:ext uri="{FF2B5EF4-FFF2-40B4-BE49-F238E27FC236}">
              <a16:creationId xmlns:a16="http://schemas.microsoft.com/office/drawing/2014/main" id="{9B05E19A-9436-450F-8364-2E1C144599B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36" name="Text Box 23">
          <a:extLst>
            <a:ext uri="{FF2B5EF4-FFF2-40B4-BE49-F238E27FC236}">
              <a16:creationId xmlns:a16="http://schemas.microsoft.com/office/drawing/2014/main" id="{3668041F-C63B-4A43-BDC5-F551E5EF0CF0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37" name="Text Box 24">
          <a:extLst>
            <a:ext uri="{FF2B5EF4-FFF2-40B4-BE49-F238E27FC236}">
              <a16:creationId xmlns:a16="http://schemas.microsoft.com/office/drawing/2014/main" id="{A7E62C69-A289-4FDD-85F5-47BC97A2B965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38" name="Text Box 25">
          <a:extLst>
            <a:ext uri="{FF2B5EF4-FFF2-40B4-BE49-F238E27FC236}">
              <a16:creationId xmlns:a16="http://schemas.microsoft.com/office/drawing/2014/main" id="{984416C9-2782-4362-A1BB-ACCE6BDE412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39" name="Text Box 26">
          <a:extLst>
            <a:ext uri="{FF2B5EF4-FFF2-40B4-BE49-F238E27FC236}">
              <a16:creationId xmlns:a16="http://schemas.microsoft.com/office/drawing/2014/main" id="{D195ACB3-2F5C-49E6-B455-5F2F4E03E29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40" name="Text Box 27">
          <a:extLst>
            <a:ext uri="{FF2B5EF4-FFF2-40B4-BE49-F238E27FC236}">
              <a16:creationId xmlns:a16="http://schemas.microsoft.com/office/drawing/2014/main" id="{364CEE00-1B2F-41F5-9C38-42AE69023C87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41" name="Text Box 28">
          <a:extLst>
            <a:ext uri="{FF2B5EF4-FFF2-40B4-BE49-F238E27FC236}">
              <a16:creationId xmlns:a16="http://schemas.microsoft.com/office/drawing/2014/main" id="{8C92D76B-8645-4B77-88A7-FE9C14D341B4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42" name="Text Box 29">
          <a:extLst>
            <a:ext uri="{FF2B5EF4-FFF2-40B4-BE49-F238E27FC236}">
              <a16:creationId xmlns:a16="http://schemas.microsoft.com/office/drawing/2014/main" id="{4DE2A4C6-BB5F-47C9-A09B-D08074C7EB1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43" name="Text Box 30">
          <a:extLst>
            <a:ext uri="{FF2B5EF4-FFF2-40B4-BE49-F238E27FC236}">
              <a16:creationId xmlns:a16="http://schemas.microsoft.com/office/drawing/2014/main" id="{FBB6CB67-0505-4E1C-B97A-87CE69684CD1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44" name="Text Box 31">
          <a:extLst>
            <a:ext uri="{FF2B5EF4-FFF2-40B4-BE49-F238E27FC236}">
              <a16:creationId xmlns:a16="http://schemas.microsoft.com/office/drawing/2014/main" id="{22AA7DDF-4B55-469E-8569-390AC11F075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45" name="Text Box 32">
          <a:extLst>
            <a:ext uri="{FF2B5EF4-FFF2-40B4-BE49-F238E27FC236}">
              <a16:creationId xmlns:a16="http://schemas.microsoft.com/office/drawing/2014/main" id="{E4FB749A-D77D-453C-9284-248520C3DD2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46" name="Text Box 33">
          <a:extLst>
            <a:ext uri="{FF2B5EF4-FFF2-40B4-BE49-F238E27FC236}">
              <a16:creationId xmlns:a16="http://schemas.microsoft.com/office/drawing/2014/main" id="{5919F514-5A9D-4C8E-909F-D2E67B8898E9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47" name="Text Box 34">
          <a:extLst>
            <a:ext uri="{FF2B5EF4-FFF2-40B4-BE49-F238E27FC236}">
              <a16:creationId xmlns:a16="http://schemas.microsoft.com/office/drawing/2014/main" id="{6E6B9C71-57CE-432B-93BF-2DBE6A2D646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48" name="Text Box 35">
          <a:extLst>
            <a:ext uri="{FF2B5EF4-FFF2-40B4-BE49-F238E27FC236}">
              <a16:creationId xmlns:a16="http://schemas.microsoft.com/office/drawing/2014/main" id="{AF898983-9399-451C-BDDF-76AE90752F4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49" name="Text Box 36">
          <a:extLst>
            <a:ext uri="{FF2B5EF4-FFF2-40B4-BE49-F238E27FC236}">
              <a16:creationId xmlns:a16="http://schemas.microsoft.com/office/drawing/2014/main" id="{EDF86825-9975-47D4-8943-44F6EA48E605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50" name="Text Box 37">
          <a:extLst>
            <a:ext uri="{FF2B5EF4-FFF2-40B4-BE49-F238E27FC236}">
              <a16:creationId xmlns:a16="http://schemas.microsoft.com/office/drawing/2014/main" id="{77D007F8-CBD3-4400-82EA-1C3E33852814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51" name="Text Box 38">
          <a:extLst>
            <a:ext uri="{FF2B5EF4-FFF2-40B4-BE49-F238E27FC236}">
              <a16:creationId xmlns:a16="http://schemas.microsoft.com/office/drawing/2014/main" id="{FBC70F72-2A0E-4B69-A14C-8AC0B127DA0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52" name="Text Box 39">
          <a:extLst>
            <a:ext uri="{FF2B5EF4-FFF2-40B4-BE49-F238E27FC236}">
              <a16:creationId xmlns:a16="http://schemas.microsoft.com/office/drawing/2014/main" id="{392CDA30-9500-4039-9950-87C0FAB17349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53" name="Text Box 40">
          <a:extLst>
            <a:ext uri="{FF2B5EF4-FFF2-40B4-BE49-F238E27FC236}">
              <a16:creationId xmlns:a16="http://schemas.microsoft.com/office/drawing/2014/main" id="{64539127-A424-4F4F-8D3A-F04CF7400FF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54" name="Text Box 41">
          <a:extLst>
            <a:ext uri="{FF2B5EF4-FFF2-40B4-BE49-F238E27FC236}">
              <a16:creationId xmlns:a16="http://schemas.microsoft.com/office/drawing/2014/main" id="{2E85004F-4429-43E4-AA8B-33D7A7394E7C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55" name="Text Box 42">
          <a:extLst>
            <a:ext uri="{FF2B5EF4-FFF2-40B4-BE49-F238E27FC236}">
              <a16:creationId xmlns:a16="http://schemas.microsoft.com/office/drawing/2014/main" id="{8D1043E0-4356-44B0-B357-605B5EF22AA5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56" name="Text Box 43">
          <a:extLst>
            <a:ext uri="{FF2B5EF4-FFF2-40B4-BE49-F238E27FC236}">
              <a16:creationId xmlns:a16="http://schemas.microsoft.com/office/drawing/2014/main" id="{BCA65630-B9A4-4A38-878A-0F86E275E5C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57" name="Text Box 44">
          <a:extLst>
            <a:ext uri="{FF2B5EF4-FFF2-40B4-BE49-F238E27FC236}">
              <a16:creationId xmlns:a16="http://schemas.microsoft.com/office/drawing/2014/main" id="{F2547EB3-6F10-4DC1-9B06-5F41E9975FC8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58" name="Text Box 45">
          <a:extLst>
            <a:ext uri="{FF2B5EF4-FFF2-40B4-BE49-F238E27FC236}">
              <a16:creationId xmlns:a16="http://schemas.microsoft.com/office/drawing/2014/main" id="{631DDF68-7BEC-49B4-91B8-036990EF9C60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59" name="Text Box 46">
          <a:extLst>
            <a:ext uri="{FF2B5EF4-FFF2-40B4-BE49-F238E27FC236}">
              <a16:creationId xmlns:a16="http://schemas.microsoft.com/office/drawing/2014/main" id="{213C88B2-98A9-41C8-9FEA-3C376A4309B9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60" name="Text Box 47">
          <a:extLst>
            <a:ext uri="{FF2B5EF4-FFF2-40B4-BE49-F238E27FC236}">
              <a16:creationId xmlns:a16="http://schemas.microsoft.com/office/drawing/2014/main" id="{F640EAD2-F6EA-44D6-B537-B3C846AFE75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61" name="Text Box 48">
          <a:extLst>
            <a:ext uri="{FF2B5EF4-FFF2-40B4-BE49-F238E27FC236}">
              <a16:creationId xmlns:a16="http://schemas.microsoft.com/office/drawing/2014/main" id="{9E65652B-59EE-4359-B458-9452DF87E2BB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62" name="Text Box 49">
          <a:extLst>
            <a:ext uri="{FF2B5EF4-FFF2-40B4-BE49-F238E27FC236}">
              <a16:creationId xmlns:a16="http://schemas.microsoft.com/office/drawing/2014/main" id="{B10B258A-CC20-4ABE-8674-DEE5DCC7913B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63" name="Text Box 50">
          <a:extLst>
            <a:ext uri="{FF2B5EF4-FFF2-40B4-BE49-F238E27FC236}">
              <a16:creationId xmlns:a16="http://schemas.microsoft.com/office/drawing/2014/main" id="{303537D0-F914-490E-B1CE-1595D0F7E751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64" name="Text Box 51">
          <a:extLst>
            <a:ext uri="{FF2B5EF4-FFF2-40B4-BE49-F238E27FC236}">
              <a16:creationId xmlns:a16="http://schemas.microsoft.com/office/drawing/2014/main" id="{34C643DD-E091-4366-A51A-1D82D1C3A9F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65" name="Text Box 52">
          <a:extLst>
            <a:ext uri="{FF2B5EF4-FFF2-40B4-BE49-F238E27FC236}">
              <a16:creationId xmlns:a16="http://schemas.microsoft.com/office/drawing/2014/main" id="{7F4901FF-9AFD-4238-A48F-51A1B750057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66" name="Text Box 53">
          <a:extLst>
            <a:ext uri="{FF2B5EF4-FFF2-40B4-BE49-F238E27FC236}">
              <a16:creationId xmlns:a16="http://schemas.microsoft.com/office/drawing/2014/main" id="{1AB9B0E1-5158-4AC7-95EC-DE9168B6FACA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67" name="Text Box 54">
          <a:extLst>
            <a:ext uri="{FF2B5EF4-FFF2-40B4-BE49-F238E27FC236}">
              <a16:creationId xmlns:a16="http://schemas.microsoft.com/office/drawing/2014/main" id="{49AC98DD-FBAE-4B95-B83A-9974DE12B79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68" name="Text Box 55">
          <a:extLst>
            <a:ext uri="{FF2B5EF4-FFF2-40B4-BE49-F238E27FC236}">
              <a16:creationId xmlns:a16="http://schemas.microsoft.com/office/drawing/2014/main" id="{1A0CC2BD-8DC7-4230-A736-18DA8EA2BB0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69" name="Text Box 56">
          <a:extLst>
            <a:ext uri="{FF2B5EF4-FFF2-40B4-BE49-F238E27FC236}">
              <a16:creationId xmlns:a16="http://schemas.microsoft.com/office/drawing/2014/main" id="{35E2179A-0382-460F-97C4-6D420A82780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70" name="Text Box 57">
          <a:extLst>
            <a:ext uri="{FF2B5EF4-FFF2-40B4-BE49-F238E27FC236}">
              <a16:creationId xmlns:a16="http://schemas.microsoft.com/office/drawing/2014/main" id="{46D49FDB-CCEE-4E92-AF36-0770A34E7C2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71" name="Text Box 58">
          <a:extLst>
            <a:ext uri="{FF2B5EF4-FFF2-40B4-BE49-F238E27FC236}">
              <a16:creationId xmlns:a16="http://schemas.microsoft.com/office/drawing/2014/main" id="{28D77B47-1501-4EA7-A6C7-71B9C1AD0E01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72" name="Text Box 59">
          <a:extLst>
            <a:ext uri="{FF2B5EF4-FFF2-40B4-BE49-F238E27FC236}">
              <a16:creationId xmlns:a16="http://schemas.microsoft.com/office/drawing/2014/main" id="{932E3908-D41A-4BDF-B19F-6B8BD53A9D6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73" name="Text Box 60">
          <a:extLst>
            <a:ext uri="{FF2B5EF4-FFF2-40B4-BE49-F238E27FC236}">
              <a16:creationId xmlns:a16="http://schemas.microsoft.com/office/drawing/2014/main" id="{A6D8A685-39A7-4F90-B4CB-A92620A5D7B8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74" name="Text Box 61">
          <a:extLst>
            <a:ext uri="{FF2B5EF4-FFF2-40B4-BE49-F238E27FC236}">
              <a16:creationId xmlns:a16="http://schemas.microsoft.com/office/drawing/2014/main" id="{DABE4F92-118A-4F13-B875-F1DA03BBF7D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75" name="Text Box 62">
          <a:extLst>
            <a:ext uri="{FF2B5EF4-FFF2-40B4-BE49-F238E27FC236}">
              <a16:creationId xmlns:a16="http://schemas.microsoft.com/office/drawing/2014/main" id="{0AB731A4-060C-4222-B3EF-AACF4511B50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76" name="Text Box 63">
          <a:extLst>
            <a:ext uri="{FF2B5EF4-FFF2-40B4-BE49-F238E27FC236}">
              <a16:creationId xmlns:a16="http://schemas.microsoft.com/office/drawing/2014/main" id="{2CAD3869-8A32-496E-83B7-A9819B822D9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77" name="Text Box 64">
          <a:extLst>
            <a:ext uri="{FF2B5EF4-FFF2-40B4-BE49-F238E27FC236}">
              <a16:creationId xmlns:a16="http://schemas.microsoft.com/office/drawing/2014/main" id="{2A02A126-0D45-4731-A1CB-FF390CF76888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78" name="Text Box 65">
          <a:extLst>
            <a:ext uri="{FF2B5EF4-FFF2-40B4-BE49-F238E27FC236}">
              <a16:creationId xmlns:a16="http://schemas.microsoft.com/office/drawing/2014/main" id="{8D2C805F-348C-46C7-8C04-D5E4A1884EF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79" name="Text Box 66">
          <a:extLst>
            <a:ext uri="{FF2B5EF4-FFF2-40B4-BE49-F238E27FC236}">
              <a16:creationId xmlns:a16="http://schemas.microsoft.com/office/drawing/2014/main" id="{C3791420-6808-44A0-A6A2-B4E5DE23432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80" name="Text Box 67">
          <a:extLst>
            <a:ext uri="{FF2B5EF4-FFF2-40B4-BE49-F238E27FC236}">
              <a16:creationId xmlns:a16="http://schemas.microsoft.com/office/drawing/2014/main" id="{DE7A4390-FB3A-488F-9A36-1D7C2F46943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81" name="Text Box 68">
          <a:extLst>
            <a:ext uri="{FF2B5EF4-FFF2-40B4-BE49-F238E27FC236}">
              <a16:creationId xmlns:a16="http://schemas.microsoft.com/office/drawing/2014/main" id="{429962DB-0B56-493F-A28E-94D04A3A4707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82" name="Text Box 69">
          <a:extLst>
            <a:ext uri="{FF2B5EF4-FFF2-40B4-BE49-F238E27FC236}">
              <a16:creationId xmlns:a16="http://schemas.microsoft.com/office/drawing/2014/main" id="{8C1ECA54-0DA4-48D6-B3F8-F6B9416ABDF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83" name="Text Box 70">
          <a:extLst>
            <a:ext uri="{FF2B5EF4-FFF2-40B4-BE49-F238E27FC236}">
              <a16:creationId xmlns:a16="http://schemas.microsoft.com/office/drawing/2014/main" id="{6CA6955A-A2C0-4C29-BAD9-0E2744F1582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9525</xdr:colOff>
      <xdr:row>26</xdr:row>
      <xdr:rowOff>0</xdr:rowOff>
    </xdr:from>
    <xdr:to>
      <xdr:col>9</xdr:col>
      <xdr:colOff>85725</xdr:colOff>
      <xdr:row>27</xdr:row>
      <xdr:rowOff>57150</xdr:rowOff>
    </xdr:to>
    <xdr:sp macro="" textlink="">
      <xdr:nvSpPr>
        <xdr:cNvPr id="39084" name="Text Box 71">
          <a:extLst>
            <a:ext uri="{FF2B5EF4-FFF2-40B4-BE49-F238E27FC236}">
              <a16:creationId xmlns:a16="http://schemas.microsoft.com/office/drawing/2014/main" id="{69D46E31-2EEE-45E4-A055-09709BF3BDE5}"/>
            </a:ext>
          </a:extLst>
        </xdr:cNvPr>
        <xdr:cNvSpPr txBox="1">
          <a:spLocks noChangeArrowheads="1"/>
        </xdr:cNvSpPr>
      </xdr:nvSpPr>
      <xdr:spPr bwMode="auto">
        <a:xfrm>
          <a:off x="6362700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85" name="Text Box 72">
          <a:extLst>
            <a:ext uri="{FF2B5EF4-FFF2-40B4-BE49-F238E27FC236}">
              <a16:creationId xmlns:a16="http://schemas.microsoft.com/office/drawing/2014/main" id="{E9CDAACD-A540-42A4-89EC-8876578DE9F9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86" name="Text Box 73">
          <a:extLst>
            <a:ext uri="{FF2B5EF4-FFF2-40B4-BE49-F238E27FC236}">
              <a16:creationId xmlns:a16="http://schemas.microsoft.com/office/drawing/2014/main" id="{49BC4B58-B5B7-4C8B-8E8D-AE8D7DBF2E0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87" name="Text Box 77">
          <a:extLst>
            <a:ext uri="{FF2B5EF4-FFF2-40B4-BE49-F238E27FC236}">
              <a16:creationId xmlns:a16="http://schemas.microsoft.com/office/drawing/2014/main" id="{60BDC3DB-CCD6-4051-BD2F-2D851655B5FC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88" name="Text Box 78">
          <a:extLst>
            <a:ext uri="{FF2B5EF4-FFF2-40B4-BE49-F238E27FC236}">
              <a16:creationId xmlns:a16="http://schemas.microsoft.com/office/drawing/2014/main" id="{D0E1D41C-A07F-44E9-9064-9FB840870AB0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89" name="Text Box 79">
          <a:extLst>
            <a:ext uri="{FF2B5EF4-FFF2-40B4-BE49-F238E27FC236}">
              <a16:creationId xmlns:a16="http://schemas.microsoft.com/office/drawing/2014/main" id="{3E42F166-734D-4589-A213-AFC233C63C4A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90" name="Text Box 80">
          <a:extLst>
            <a:ext uri="{FF2B5EF4-FFF2-40B4-BE49-F238E27FC236}">
              <a16:creationId xmlns:a16="http://schemas.microsoft.com/office/drawing/2014/main" id="{DBCE738F-E7B3-4698-B657-766A9E5E056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91" name="Text Box 81">
          <a:extLst>
            <a:ext uri="{FF2B5EF4-FFF2-40B4-BE49-F238E27FC236}">
              <a16:creationId xmlns:a16="http://schemas.microsoft.com/office/drawing/2014/main" id="{E117CCE8-D0C0-4DEE-B73D-C0FB596C947A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92" name="Text Box 82">
          <a:extLst>
            <a:ext uri="{FF2B5EF4-FFF2-40B4-BE49-F238E27FC236}">
              <a16:creationId xmlns:a16="http://schemas.microsoft.com/office/drawing/2014/main" id="{D98BDDB1-7A0E-45B7-B0E2-4FBEECE67D0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247650</xdr:colOff>
      <xdr:row>26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9093" name="Text Box 83">
          <a:extLst>
            <a:ext uri="{FF2B5EF4-FFF2-40B4-BE49-F238E27FC236}">
              <a16:creationId xmlns:a16="http://schemas.microsoft.com/office/drawing/2014/main" id="{50B4E9DA-7BA0-4406-BB9E-E8AC368D5AC8}"/>
            </a:ext>
          </a:extLst>
        </xdr:cNvPr>
        <xdr:cNvSpPr txBox="1">
          <a:spLocks noChangeArrowheads="1"/>
        </xdr:cNvSpPr>
      </xdr:nvSpPr>
      <xdr:spPr bwMode="auto">
        <a:xfrm>
          <a:off x="6238875" y="5143500"/>
          <a:ext cx="571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94" name="Text Box 84">
          <a:extLst>
            <a:ext uri="{FF2B5EF4-FFF2-40B4-BE49-F238E27FC236}">
              <a16:creationId xmlns:a16="http://schemas.microsoft.com/office/drawing/2014/main" id="{16C33801-E571-4EE2-840A-E2E8629C3374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95" name="Text Box 85">
          <a:extLst>
            <a:ext uri="{FF2B5EF4-FFF2-40B4-BE49-F238E27FC236}">
              <a16:creationId xmlns:a16="http://schemas.microsoft.com/office/drawing/2014/main" id="{0A2FAF19-2A26-428A-BA5B-17502D2426F1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96" name="Text Box 89">
          <a:extLst>
            <a:ext uri="{FF2B5EF4-FFF2-40B4-BE49-F238E27FC236}">
              <a16:creationId xmlns:a16="http://schemas.microsoft.com/office/drawing/2014/main" id="{2FA39554-7614-4278-BAC8-48588D45AC5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97" name="Text Box 90">
          <a:extLst>
            <a:ext uri="{FF2B5EF4-FFF2-40B4-BE49-F238E27FC236}">
              <a16:creationId xmlns:a16="http://schemas.microsoft.com/office/drawing/2014/main" id="{58D88A87-30D4-4A5A-81E1-78E399B32B7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98" name="Text Box 91">
          <a:extLst>
            <a:ext uri="{FF2B5EF4-FFF2-40B4-BE49-F238E27FC236}">
              <a16:creationId xmlns:a16="http://schemas.microsoft.com/office/drawing/2014/main" id="{16BB0338-0B59-4A94-9848-FA19847BD27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099" name="Text Box 92">
          <a:extLst>
            <a:ext uri="{FF2B5EF4-FFF2-40B4-BE49-F238E27FC236}">
              <a16:creationId xmlns:a16="http://schemas.microsoft.com/office/drawing/2014/main" id="{F5708923-36C3-4C4D-B07E-9F8A97EAA37F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00" name="Text Box 93">
          <a:extLst>
            <a:ext uri="{FF2B5EF4-FFF2-40B4-BE49-F238E27FC236}">
              <a16:creationId xmlns:a16="http://schemas.microsoft.com/office/drawing/2014/main" id="{FCE9543F-E9C4-47D5-95C3-F179ABE77A89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01" name="Text Box 94">
          <a:extLst>
            <a:ext uri="{FF2B5EF4-FFF2-40B4-BE49-F238E27FC236}">
              <a16:creationId xmlns:a16="http://schemas.microsoft.com/office/drawing/2014/main" id="{C386DDBC-4488-4FE0-B49E-67A067F566C5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02" name="Text Box 95">
          <a:extLst>
            <a:ext uri="{FF2B5EF4-FFF2-40B4-BE49-F238E27FC236}">
              <a16:creationId xmlns:a16="http://schemas.microsoft.com/office/drawing/2014/main" id="{A31437EA-30CA-4C09-80B6-0F1398D044D0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03" name="Text Box 96">
          <a:extLst>
            <a:ext uri="{FF2B5EF4-FFF2-40B4-BE49-F238E27FC236}">
              <a16:creationId xmlns:a16="http://schemas.microsoft.com/office/drawing/2014/main" id="{D66187A1-BBF0-4227-9576-FE572F382531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04" name="Text Box 97">
          <a:extLst>
            <a:ext uri="{FF2B5EF4-FFF2-40B4-BE49-F238E27FC236}">
              <a16:creationId xmlns:a16="http://schemas.microsoft.com/office/drawing/2014/main" id="{E8599D03-05BA-4B02-A678-B736F9EFC540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05" name="Text Box 101">
          <a:extLst>
            <a:ext uri="{FF2B5EF4-FFF2-40B4-BE49-F238E27FC236}">
              <a16:creationId xmlns:a16="http://schemas.microsoft.com/office/drawing/2014/main" id="{F27D3E0A-77ED-49BB-B978-9F73FE3ED9EF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06" name="Text Box 102">
          <a:extLst>
            <a:ext uri="{FF2B5EF4-FFF2-40B4-BE49-F238E27FC236}">
              <a16:creationId xmlns:a16="http://schemas.microsoft.com/office/drawing/2014/main" id="{A9B28846-A150-40A5-BEC2-C4083BE4F06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07" name="Text Box 103">
          <a:extLst>
            <a:ext uri="{FF2B5EF4-FFF2-40B4-BE49-F238E27FC236}">
              <a16:creationId xmlns:a16="http://schemas.microsoft.com/office/drawing/2014/main" id="{8C5A33A1-106E-4757-94AC-0768E5DC5CD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08" name="Text Box 104">
          <a:extLst>
            <a:ext uri="{FF2B5EF4-FFF2-40B4-BE49-F238E27FC236}">
              <a16:creationId xmlns:a16="http://schemas.microsoft.com/office/drawing/2014/main" id="{7296BB41-57C7-4271-8160-816931AC518A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09" name="Text Box 105">
          <a:extLst>
            <a:ext uri="{FF2B5EF4-FFF2-40B4-BE49-F238E27FC236}">
              <a16:creationId xmlns:a16="http://schemas.microsoft.com/office/drawing/2014/main" id="{DE75B8A9-6EF5-44C9-9D21-800E935BB9C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10" name="Text Box 106">
          <a:extLst>
            <a:ext uri="{FF2B5EF4-FFF2-40B4-BE49-F238E27FC236}">
              <a16:creationId xmlns:a16="http://schemas.microsoft.com/office/drawing/2014/main" id="{7254EE9C-202E-44FD-9C3B-1285DDD5D7C9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11" name="Text Box 107">
          <a:extLst>
            <a:ext uri="{FF2B5EF4-FFF2-40B4-BE49-F238E27FC236}">
              <a16:creationId xmlns:a16="http://schemas.microsoft.com/office/drawing/2014/main" id="{CF9BE3E4-1A2F-45A6-90BD-6B2F2A73278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12" name="Text Box 108">
          <a:extLst>
            <a:ext uri="{FF2B5EF4-FFF2-40B4-BE49-F238E27FC236}">
              <a16:creationId xmlns:a16="http://schemas.microsoft.com/office/drawing/2014/main" id="{9FCB5C11-806E-41DD-9A73-D046F5875605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13" name="Text Box 109">
          <a:extLst>
            <a:ext uri="{FF2B5EF4-FFF2-40B4-BE49-F238E27FC236}">
              <a16:creationId xmlns:a16="http://schemas.microsoft.com/office/drawing/2014/main" id="{08D63C10-DD34-4CEC-ABFC-27D903CC32E8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14" name="Text Box 113">
          <a:extLst>
            <a:ext uri="{FF2B5EF4-FFF2-40B4-BE49-F238E27FC236}">
              <a16:creationId xmlns:a16="http://schemas.microsoft.com/office/drawing/2014/main" id="{6586D5F9-2870-4FC6-A2FF-5C1E385A8E15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15" name="Text Box 114">
          <a:extLst>
            <a:ext uri="{FF2B5EF4-FFF2-40B4-BE49-F238E27FC236}">
              <a16:creationId xmlns:a16="http://schemas.microsoft.com/office/drawing/2014/main" id="{E935D390-05C9-4CE0-95DE-60684FFA892C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16" name="Text Box 115">
          <a:extLst>
            <a:ext uri="{FF2B5EF4-FFF2-40B4-BE49-F238E27FC236}">
              <a16:creationId xmlns:a16="http://schemas.microsoft.com/office/drawing/2014/main" id="{5FD257AC-F5B4-47FF-84B0-EDE84F35F03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17" name="Text Box 116">
          <a:extLst>
            <a:ext uri="{FF2B5EF4-FFF2-40B4-BE49-F238E27FC236}">
              <a16:creationId xmlns:a16="http://schemas.microsoft.com/office/drawing/2014/main" id="{B359AA4F-563A-4776-976A-17DA2938100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18" name="Text Box 117">
          <a:extLst>
            <a:ext uri="{FF2B5EF4-FFF2-40B4-BE49-F238E27FC236}">
              <a16:creationId xmlns:a16="http://schemas.microsoft.com/office/drawing/2014/main" id="{70E67AFC-BE47-4039-AC1E-F9706C3676E7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19" name="Text Box 118">
          <a:extLst>
            <a:ext uri="{FF2B5EF4-FFF2-40B4-BE49-F238E27FC236}">
              <a16:creationId xmlns:a16="http://schemas.microsoft.com/office/drawing/2014/main" id="{D323D564-8207-4E87-8A35-8435008BE5C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20" name="Text Box 119">
          <a:extLst>
            <a:ext uri="{FF2B5EF4-FFF2-40B4-BE49-F238E27FC236}">
              <a16:creationId xmlns:a16="http://schemas.microsoft.com/office/drawing/2014/main" id="{43984314-003A-44E7-A78E-5A384FD1E12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21" name="Text Box 120">
          <a:extLst>
            <a:ext uri="{FF2B5EF4-FFF2-40B4-BE49-F238E27FC236}">
              <a16:creationId xmlns:a16="http://schemas.microsoft.com/office/drawing/2014/main" id="{E32066EE-604F-41E2-B5E6-DC69E65E938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22" name="Text Box 121">
          <a:extLst>
            <a:ext uri="{FF2B5EF4-FFF2-40B4-BE49-F238E27FC236}">
              <a16:creationId xmlns:a16="http://schemas.microsoft.com/office/drawing/2014/main" id="{4A2E896E-522F-4857-97D6-BAC9258C1CB1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23" name="Text Box 125">
          <a:extLst>
            <a:ext uri="{FF2B5EF4-FFF2-40B4-BE49-F238E27FC236}">
              <a16:creationId xmlns:a16="http://schemas.microsoft.com/office/drawing/2014/main" id="{F3F928C4-85FC-46A3-811B-CF7FDA5FE3D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24" name="Text Box 126">
          <a:extLst>
            <a:ext uri="{FF2B5EF4-FFF2-40B4-BE49-F238E27FC236}">
              <a16:creationId xmlns:a16="http://schemas.microsoft.com/office/drawing/2014/main" id="{CA6176F6-65C9-4C49-A257-302D53FEBE8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25" name="Text Box 127">
          <a:extLst>
            <a:ext uri="{FF2B5EF4-FFF2-40B4-BE49-F238E27FC236}">
              <a16:creationId xmlns:a16="http://schemas.microsoft.com/office/drawing/2014/main" id="{980301D2-4D66-41CA-8EB5-786F7E55D399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26" name="Text Box 128">
          <a:extLst>
            <a:ext uri="{FF2B5EF4-FFF2-40B4-BE49-F238E27FC236}">
              <a16:creationId xmlns:a16="http://schemas.microsoft.com/office/drawing/2014/main" id="{025F8222-0AAF-405E-91DF-1ED8CF6FD0A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27" name="Text Box 129">
          <a:extLst>
            <a:ext uri="{FF2B5EF4-FFF2-40B4-BE49-F238E27FC236}">
              <a16:creationId xmlns:a16="http://schemas.microsoft.com/office/drawing/2014/main" id="{40B3A742-8404-43C1-87CC-743B4F59C2D8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28" name="Text Box 130">
          <a:extLst>
            <a:ext uri="{FF2B5EF4-FFF2-40B4-BE49-F238E27FC236}">
              <a16:creationId xmlns:a16="http://schemas.microsoft.com/office/drawing/2014/main" id="{530302F7-F71B-458E-B7D9-3C35F9154D2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29" name="Text Box 131">
          <a:extLst>
            <a:ext uri="{FF2B5EF4-FFF2-40B4-BE49-F238E27FC236}">
              <a16:creationId xmlns:a16="http://schemas.microsoft.com/office/drawing/2014/main" id="{46B08F29-F69D-4334-ABD0-6FE1711A849C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30" name="Text Box 132">
          <a:extLst>
            <a:ext uri="{FF2B5EF4-FFF2-40B4-BE49-F238E27FC236}">
              <a16:creationId xmlns:a16="http://schemas.microsoft.com/office/drawing/2014/main" id="{D42A21F8-8229-4637-873C-FF766320D4D8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31" name="Text Box 133">
          <a:extLst>
            <a:ext uri="{FF2B5EF4-FFF2-40B4-BE49-F238E27FC236}">
              <a16:creationId xmlns:a16="http://schemas.microsoft.com/office/drawing/2014/main" id="{2C30FB24-5872-457B-838A-21359F75352F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32" name="Text Box 137">
          <a:extLst>
            <a:ext uri="{FF2B5EF4-FFF2-40B4-BE49-F238E27FC236}">
              <a16:creationId xmlns:a16="http://schemas.microsoft.com/office/drawing/2014/main" id="{CE86751F-13E7-4DCD-863C-B2956070D634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33" name="Text Box 138">
          <a:extLst>
            <a:ext uri="{FF2B5EF4-FFF2-40B4-BE49-F238E27FC236}">
              <a16:creationId xmlns:a16="http://schemas.microsoft.com/office/drawing/2014/main" id="{D82C5137-218A-48C0-BFCE-192A5088D067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34" name="Text Box 139">
          <a:extLst>
            <a:ext uri="{FF2B5EF4-FFF2-40B4-BE49-F238E27FC236}">
              <a16:creationId xmlns:a16="http://schemas.microsoft.com/office/drawing/2014/main" id="{8D238D42-EC34-4B0E-B2EB-0DF8E22AA65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35" name="Text Box 140">
          <a:extLst>
            <a:ext uri="{FF2B5EF4-FFF2-40B4-BE49-F238E27FC236}">
              <a16:creationId xmlns:a16="http://schemas.microsoft.com/office/drawing/2014/main" id="{4DADA914-416C-447A-BA82-869DA5F96068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36" name="Text Box 141">
          <a:extLst>
            <a:ext uri="{FF2B5EF4-FFF2-40B4-BE49-F238E27FC236}">
              <a16:creationId xmlns:a16="http://schemas.microsoft.com/office/drawing/2014/main" id="{AD74AA6A-C388-4AEC-B2C2-0BEB645252B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37" name="Text Box 142">
          <a:extLst>
            <a:ext uri="{FF2B5EF4-FFF2-40B4-BE49-F238E27FC236}">
              <a16:creationId xmlns:a16="http://schemas.microsoft.com/office/drawing/2014/main" id="{41828B97-2296-49B1-A905-CC17A201E867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38" name="Text Box 143">
          <a:extLst>
            <a:ext uri="{FF2B5EF4-FFF2-40B4-BE49-F238E27FC236}">
              <a16:creationId xmlns:a16="http://schemas.microsoft.com/office/drawing/2014/main" id="{09F0BA14-F819-434D-86D8-807E0BB7959B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39" name="Text Box 144">
          <a:extLst>
            <a:ext uri="{FF2B5EF4-FFF2-40B4-BE49-F238E27FC236}">
              <a16:creationId xmlns:a16="http://schemas.microsoft.com/office/drawing/2014/main" id="{8ACD216C-1CB6-4A39-9394-5B4EAC0BA5EB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40" name="Text Box 145">
          <a:extLst>
            <a:ext uri="{FF2B5EF4-FFF2-40B4-BE49-F238E27FC236}">
              <a16:creationId xmlns:a16="http://schemas.microsoft.com/office/drawing/2014/main" id="{D06255B8-BE11-47C9-A613-247A59B1D929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41" name="Text Box 149">
          <a:extLst>
            <a:ext uri="{FF2B5EF4-FFF2-40B4-BE49-F238E27FC236}">
              <a16:creationId xmlns:a16="http://schemas.microsoft.com/office/drawing/2014/main" id="{AD0A8F91-C35C-45CE-BBEA-89E918654AD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42" name="Text Box 150">
          <a:extLst>
            <a:ext uri="{FF2B5EF4-FFF2-40B4-BE49-F238E27FC236}">
              <a16:creationId xmlns:a16="http://schemas.microsoft.com/office/drawing/2014/main" id="{AC1EE229-820E-4659-A320-DDD76FF4FF0B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43" name="Text Box 151">
          <a:extLst>
            <a:ext uri="{FF2B5EF4-FFF2-40B4-BE49-F238E27FC236}">
              <a16:creationId xmlns:a16="http://schemas.microsoft.com/office/drawing/2014/main" id="{B5523CF3-A392-4228-B3D5-961E4E276AF4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44" name="Text Box 152">
          <a:extLst>
            <a:ext uri="{FF2B5EF4-FFF2-40B4-BE49-F238E27FC236}">
              <a16:creationId xmlns:a16="http://schemas.microsoft.com/office/drawing/2014/main" id="{07207F4E-4A4D-4C97-A7BD-5D73F9DA8E7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45" name="Text Box 153">
          <a:extLst>
            <a:ext uri="{FF2B5EF4-FFF2-40B4-BE49-F238E27FC236}">
              <a16:creationId xmlns:a16="http://schemas.microsoft.com/office/drawing/2014/main" id="{590BF823-6D2D-43EF-BB30-3B9C17B84B9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46" name="Text Box 154">
          <a:extLst>
            <a:ext uri="{FF2B5EF4-FFF2-40B4-BE49-F238E27FC236}">
              <a16:creationId xmlns:a16="http://schemas.microsoft.com/office/drawing/2014/main" id="{DFAE29D2-F44B-4399-90D1-6014CB7BF66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47" name="Text Box 155">
          <a:extLst>
            <a:ext uri="{FF2B5EF4-FFF2-40B4-BE49-F238E27FC236}">
              <a16:creationId xmlns:a16="http://schemas.microsoft.com/office/drawing/2014/main" id="{F4BCB8B7-C4BB-4B42-9F5C-65499E9A228A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48" name="Text Box 156">
          <a:extLst>
            <a:ext uri="{FF2B5EF4-FFF2-40B4-BE49-F238E27FC236}">
              <a16:creationId xmlns:a16="http://schemas.microsoft.com/office/drawing/2014/main" id="{DB112647-1603-4C58-8EAA-3B64405E33D1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49" name="Text Box 157">
          <a:extLst>
            <a:ext uri="{FF2B5EF4-FFF2-40B4-BE49-F238E27FC236}">
              <a16:creationId xmlns:a16="http://schemas.microsoft.com/office/drawing/2014/main" id="{38825E00-0098-4B03-B58F-39145A2D967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50" name="Text Box 161">
          <a:extLst>
            <a:ext uri="{FF2B5EF4-FFF2-40B4-BE49-F238E27FC236}">
              <a16:creationId xmlns:a16="http://schemas.microsoft.com/office/drawing/2014/main" id="{E8517396-655A-44B5-8F89-0BAE8BD7E654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51" name="Text Box 162">
          <a:extLst>
            <a:ext uri="{FF2B5EF4-FFF2-40B4-BE49-F238E27FC236}">
              <a16:creationId xmlns:a16="http://schemas.microsoft.com/office/drawing/2014/main" id="{A1FD6BE4-F70D-4E83-B751-CE6996874958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52" name="Text Box 163">
          <a:extLst>
            <a:ext uri="{FF2B5EF4-FFF2-40B4-BE49-F238E27FC236}">
              <a16:creationId xmlns:a16="http://schemas.microsoft.com/office/drawing/2014/main" id="{C2530C8D-28E4-445C-BFED-5A49CC774F7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53" name="Text Box 164">
          <a:extLst>
            <a:ext uri="{FF2B5EF4-FFF2-40B4-BE49-F238E27FC236}">
              <a16:creationId xmlns:a16="http://schemas.microsoft.com/office/drawing/2014/main" id="{F8E9A208-598C-4C28-BB31-B3AC626AEDC4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54" name="Text Box 165">
          <a:extLst>
            <a:ext uri="{FF2B5EF4-FFF2-40B4-BE49-F238E27FC236}">
              <a16:creationId xmlns:a16="http://schemas.microsoft.com/office/drawing/2014/main" id="{A2E3D2D7-7D6B-4C32-8594-078D02852EB5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55" name="Text Box 166">
          <a:extLst>
            <a:ext uri="{FF2B5EF4-FFF2-40B4-BE49-F238E27FC236}">
              <a16:creationId xmlns:a16="http://schemas.microsoft.com/office/drawing/2014/main" id="{653BF193-2D29-4EB5-B230-FC1ACE7B0E3C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56" name="Text Box 167">
          <a:extLst>
            <a:ext uri="{FF2B5EF4-FFF2-40B4-BE49-F238E27FC236}">
              <a16:creationId xmlns:a16="http://schemas.microsoft.com/office/drawing/2014/main" id="{1FD1D265-D758-4DF6-ABC9-AC9073A6211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57" name="Text Box 168">
          <a:extLst>
            <a:ext uri="{FF2B5EF4-FFF2-40B4-BE49-F238E27FC236}">
              <a16:creationId xmlns:a16="http://schemas.microsoft.com/office/drawing/2014/main" id="{D9EF47D5-6920-47BB-BA8E-34DD74CF8AF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58" name="Text Box 169">
          <a:extLst>
            <a:ext uri="{FF2B5EF4-FFF2-40B4-BE49-F238E27FC236}">
              <a16:creationId xmlns:a16="http://schemas.microsoft.com/office/drawing/2014/main" id="{3BFFF0DB-4229-4645-922B-44E7D74D6165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59" name="Text Box 170">
          <a:extLst>
            <a:ext uri="{FF2B5EF4-FFF2-40B4-BE49-F238E27FC236}">
              <a16:creationId xmlns:a16="http://schemas.microsoft.com/office/drawing/2014/main" id="{3F04B6CC-55B6-4819-83B6-668CA3E9B1D1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60" name="Text Box 171">
          <a:extLst>
            <a:ext uri="{FF2B5EF4-FFF2-40B4-BE49-F238E27FC236}">
              <a16:creationId xmlns:a16="http://schemas.microsoft.com/office/drawing/2014/main" id="{D9B8EF25-0740-4C29-993F-3B6A985FEEBC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61" name="Text Box 172">
          <a:extLst>
            <a:ext uri="{FF2B5EF4-FFF2-40B4-BE49-F238E27FC236}">
              <a16:creationId xmlns:a16="http://schemas.microsoft.com/office/drawing/2014/main" id="{B3C149F7-9ECF-46A7-B2E3-C04B1C6E5E90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62" name="Text Box 173">
          <a:extLst>
            <a:ext uri="{FF2B5EF4-FFF2-40B4-BE49-F238E27FC236}">
              <a16:creationId xmlns:a16="http://schemas.microsoft.com/office/drawing/2014/main" id="{D07E1A62-CAC6-478E-B3D0-B147F07D412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63" name="Text Box 174">
          <a:extLst>
            <a:ext uri="{FF2B5EF4-FFF2-40B4-BE49-F238E27FC236}">
              <a16:creationId xmlns:a16="http://schemas.microsoft.com/office/drawing/2014/main" id="{86FD4EE5-8397-4F9E-BAB7-728F99CF2078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9525</xdr:colOff>
      <xdr:row>26</xdr:row>
      <xdr:rowOff>0</xdr:rowOff>
    </xdr:from>
    <xdr:to>
      <xdr:col>9</xdr:col>
      <xdr:colOff>85725</xdr:colOff>
      <xdr:row>27</xdr:row>
      <xdr:rowOff>57150</xdr:rowOff>
    </xdr:to>
    <xdr:sp macro="" textlink="">
      <xdr:nvSpPr>
        <xdr:cNvPr id="39164" name="Text Box 175">
          <a:extLst>
            <a:ext uri="{FF2B5EF4-FFF2-40B4-BE49-F238E27FC236}">
              <a16:creationId xmlns:a16="http://schemas.microsoft.com/office/drawing/2014/main" id="{3F7D9BEF-0A3D-4697-A097-08FE97FC7224}"/>
            </a:ext>
          </a:extLst>
        </xdr:cNvPr>
        <xdr:cNvSpPr txBox="1">
          <a:spLocks noChangeArrowheads="1"/>
        </xdr:cNvSpPr>
      </xdr:nvSpPr>
      <xdr:spPr bwMode="auto">
        <a:xfrm>
          <a:off x="6362700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65" name="Text Box 176">
          <a:extLst>
            <a:ext uri="{FF2B5EF4-FFF2-40B4-BE49-F238E27FC236}">
              <a16:creationId xmlns:a16="http://schemas.microsoft.com/office/drawing/2014/main" id="{D884E1D8-E8AD-4F4E-A2DC-64D81ABDA514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247650</xdr:colOff>
      <xdr:row>26</xdr:row>
      <xdr:rowOff>0</xdr:rowOff>
    </xdr:from>
    <xdr:to>
      <xdr:col>8</xdr:col>
      <xdr:colOff>304800</xdr:colOff>
      <xdr:row>27</xdr:row>
      <xdr:rowOff>57150</xdr:rowOff>
    </xdr:to>
    <xdr:sp macro="" textlink="">
      <xdr:nvSpPr>
        <xdr:cNvPr id="39166" name="Text Box 177">
          <a:extLst>
            <a:ext uri="{FF2B5EF4-FFF2-40B4-BE49-F238E27FC236}">
              <a16:creationId xmlns:a16="http://schemas.microsoft.com/office/drawing/2014/main" id="{B28C32F4-FDBC-4005-894B-51180E9F06D5}"/>
            </a:ext>
          </a:extLst>
        </xdr:cNvPr>
        <xdr:cNvSpPr txBox="1">
          <a:spLocks noChangeArrowheads="1"/>
        </xdr:cNvSpPr>
      </xdr:nvSpPr>
      <xdr:spPr bwMode="auto">
        <a:xfrm>
          <a:off x="6238875" y="5143500"/>
          <a:ext cx="5715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67" name="Text Box 178">
          <a:extLst>
            <a:ext uri="{FF2B5EF4-FFF2-40B4-BE49-F238E27FC236}">
              <a16:creationId xmlns:a16="http://schemas.microsoft.com/office/drawing/2014/main" id="{6DE58981-ABE0-4405-B8C4-CC66E395939C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68" name="Text Box 179">
          <a:extLst>
            <a:ext uri="{FF2B5EF4-FFF2-40B4-BE49-F238E27FC236}">
              <a16:creationId xmlns:a16="http://schemas.microsoft.com/office/drawing/2014/main" id="{04176DCF-9F62-40D5-803A-4403255A9779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69" name="Text Box 180">
          <a:extLst>
            <a:ext uri="{FF2B5EF4-FFF2-40B4-BE49-F238E27FC236}">
              <a16:creationId xmlns:a16="http://schemas.microsoft.com/office/drawing/2014/main" id="{0D0EF7A7-CB33-4FA8-8184-B2C876BC5C5F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70" name="Text Box 181">
          <a:extLst>
            <a:ext uri="{FF2B5EF4-FFF2-40B4-BE49-F238E27FC236}">
              <a16:creationId xmlns:a16="http://schemas.microsoft.com/office/drawing/2014/main" id="{D0715918-E0DD-437B-A477-8A53DC876C91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71" name="Text Box 182">
          <a:extLst>
            <a:ext uri="{FF2B5EF4-FFF2-40B4-BE49-F238E27FC236}">
              <a16:creationId xmlns:a16="http://schemas.microsoft.com/office/drawing/2014/main" id="{CBDE90D7-AC15-40B7-B980-2884E99CEEEF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72" name="Text Box 183">
          <a:extLst>
            <a:ext uri="{FF2B5EF4-FFF2-40B4-BE49-F238E27FC236}">
              <a16:creationId xmlns:a16="http://schemas.microsoft.com/office/drawing/2014/main" id="{F6AB7E42-5CD5-49E5-9762-A75FBFC3F73F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73" name="Text Box 184">
          <a:extLst>
            <a:ext uri="{FF2B5EF4-FFF2-40B4-BE49-F238E27FC236}">
              <a16:creationId xmlns:a16="http://schemas.microsoft.com/office/drawing/2014/main" id="{D2F43A45-B263-4AF8-93A4-A177265BCC2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74" name="Text Box 185">
          <a:extLst>
            <a:ext uri="{FF2B5EF4-FFF2-40B4-BE49-F238E27FC236}">
              <a16:creationId xmlns:a16="http://schemas.microsoft.com/office/drawing/2014/main" id="{C4E8472F-4F46-432C-8A74-9776216B7581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75" name="Text Box 186">
          <a:extLst>
            <a:ext uri="{FF2B5EF4-FFF2-40B4-BE49-F238E27FC236}">
              <a16:creationId xmlns:a16="http://schemas.microsoft.com/office/drawing/2014/main" id="{8E0E0570-B15A-40E6-872F-5D8DBADA77EB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76" name="Text Box 187">
          <a:extLst>
            <a:ext uri="{FF2B5EF4-FFF2-40B4-BE49-F238E27FC236}">
              <a16:creationId xmlns:a16="http://schemas.microsoft.com/office/drawing/2014/main" id="{D659F0EC-7E60-4420-A501-592487A083B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77" name="Text Box 188">
          <a:extLst>
            <a:ext uri="{FF2B5EF4-FFF2-40B4-BE49-F238E27FC236}">
              <a16:creationId xmlns:a16="http://schemas.microsoft.com/office/drawing/2014/main" id="{2D2F38F9-9F0B-40FB-8280-3D05758CD6B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78" name="Text Box 189">
          <a:extLst>
            <a:ext uri="{FF2B5EF4-FFF2-40B4-BE49-F238E27FC236}">
              <a16:creationId xmlns:a16="http://schemas.microsoft.com/office/drawing/2014/main" id="{7B680964-A0B4-4A3F-B764-5A042237C72C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79" name="Text Box 190">
          <a:extLst>
            <a:ext uri="{FF2B5EF4-FFF2-40B4-BE49-F238E27FC236}">
              <a16:creationId xmlns:a16="http://schemas.microsoft.com/office/drawing/2014/main" id="{DF547BDD-C3DE-44DE-8B9F-3F82ACBB2C0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80" name="Text Box 191">
          <a:extLst>
            <a:ext uri="{FF2B5EF4-FFF2-40B4-BE49-F238E27FC236}">
              <a16:creationId xmlns:a16="http://schemas.microsoft.com/office/drawing/2014/main" id="{BF993828-E71B-47CF-BEF3-8E07F355CB5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81" name="Text Box 192">
          <a:extLst>
            <a:ext uri="{FF2B5EF4-FFF2-40B4-BE49-F238E27FC236}">
              <a16:creationId xmlns:a16="http://schemas.microsoft.com/office/drawing/2014/main" id="{ED43FC9A-76EB-4F62-B99C-088015875DB4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82" name="Text Box 193">
          <a:extLst>
            <a:ext uri="{FF2B5EF4-FFF2-40B4-BE49-F238E27FC236}">
              <a16:creationId xmlns:a16="http://schemas.microsoft.com/office/drawing/2014/main" id="{22438EA4-7E3B-43AC-8D2E-14101264E387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83" name="Text Box 194">
          <a:extLst>
            <a:ext uri="{FF2B5EF4-FFF2-40B4-BE49-F238E27FC236}">
              <a16:creationId xmlns:a16="http://schemas.microsoft.com/office/drawing/2014/main" id="{92C0DC70-AFD6-4542-BD34-014E41EB76D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84" name="Text Box 195">
          <a:extLst>
            <a:ext uri="{FF2B5EF4-FFF2-40B4-BE49-F238E27FC236}">
              <a16:creationId xmlns:a16="http://schemas.microsoft.com/office/drawing/2014/main" id="{CB5AB8F7-CC2B-48FD-AC88-AAB4F6CE2510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85" name="Text Box 196">
          <a:extLst>
            <a:ext uri="{FF2B5EF4-FFF2-40B4-BE49-F238E27FC236}">
              <a16:creationId xmlns:a16="http://schemas.microsoft.com/office/drawing/2014/main" id="{EDE5B2F8-DF8A-43D4-BD96-E69C97B87427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86" name="Text Box 197">
          <a:extLst>
            <a:ext uri="{FF2B5EF4-FFF2-40B4-BE49-F238E27FC236}">
              <a16:creationId xmlns:a16="http://schemas.microsoft.com/office/drawing/2014/main" id="{64AB71BB-0A38-4F81-AB88-455D8106DBEA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87" name="Text Box 198">
          <a:extLst>
            <a:ext uri="{FF2B5EF4-FFF2-40B4-BE49-F238E27FC236}">
              <a16:creationId xmlns:a16="http://schemas.microsoft.com/office/drawing/2014/main" id="{4087CEC6-0D4C-4C29-B0C5-7AF71D14971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88" name="Text Box 199">
          <a:extLst>
            <a:ext uri="{FF2B5EF4-FFF2-40B4-BE49-F238E27FC236}">
              <a16:creationId xmlns:a16="http://schemas.microsoft.com/office/drawing/2014/main" id="{7BB2A08E-0463-4D83-B94E-C768EDC4A67F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89" name="Text Box 200">
          <a:extLst>
            <a:ext uri="{FF2B5EF4-FFF2-40B4-BE49-F238E27FC236}">
              <a16:creationId xmlns:a16="http://schemas.microsoft.com/office/drawing/2014/main" id="{E031C7D6-D70B-41C7-AA9C-0C497F4DD3E5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90" name="Text Box 201">
          <a:extLst>
            <a:ext uri="{FF2B5EF4-FFF2-40B4-BE49-F238E27FC236}">
              <a16:creationId xmlns:a16="http://schemas.microsoft.com/office/drawing/2014/main" id="{120EE12F-F9A7-45DA-9557-48EF8101929E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91" name="Text Box 202">
          <a:extLst>
            <a:ext uri="{FF2B5EF4-FFF2-40B4-BE49-F238E27FC236}">
              <a16:creationId xmlns:a16="http://schemas.microsoft.com/office/drawing/2014/main" id="{0BE6FCDF-3497-4B0C-A50E-C1EAC4C918CA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92" name="Text Box 203">
          <a:extLst>
            <a:ext uri="{FF2B5EF4-FFF2-40B4-BE49-F238E27FC236}">
              <a16:creationId xmlns:a16="http://schemas.microsoft.com/office/drawing/2014/main" id="{77B1092B-14D3-48CD-817E-1FA74C7BDAB3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93" name="Text Box 204">
          <a:extLst>
            <a:ext uri="{FF2B5EF4-FFF2-40B4-BE49-F238E27FC236}">
              <a16:creationId xmlns:a16="http://schemas.microsoft.com/office/drawing/2014/main" id="{B64F220A-3F23-406A-A638-681C39CD98AF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95250</xdr:colOff>
      <xdr:row>26</xdr:row>
      <xdr:rowOff>0</xdr:rowOff>
    </xdr:from>
    <xdr:to>
      <xdr:col>8</xdr:col>
      <xdr:colOff>161925</xdr:colOff>
      <xdr:row>27</xdr:row>
      <xdr:rowOff>57150</xdr:rowOff>
    </xdr:to>
    <xdr:sp macro="" textlink="">
      <xdr:nvSpPr>
        <xdr:cNvPr id="39194" name="Text Box 205">
          <a:extLst>
            <a:ext uri="{FF2B5EF4-FFF2-40B4-BE49-F238E27FC236}">
              <a16:creationId xmlns:a16="http://schemas.microsoft.com/office/drawing/2014/main" id="{9A76F166-498C-4CF6-9D4E-4A65D4ED6480}"/>
            </a:ext>
          </a:extLst>
        </xdr:cNvPr>
        <xdr:cNvSpPr txBox="1">
          <a:spLocks noChangeArrowheads="1"/>
        </xdr:cNvSpPr>
      </xdr:nvSpPr>
      <xdr:spPr bwMode="auto">
        <a:xfrm>
          <a:off x="6086475" y="5143500"/>
          <a:ext cx="666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95" name="Text Box 206">
          <a:extLst>
            <a:ext uri="{FF2B5EF4-FFF2-40B4-BE49-F238E27FC236}">
              <a16:creationId xmlns:a16="http://schemas.microsoft.com/office/drawing/2014/main" id="{D331EFDF-9BE2-450B-A6DF-590C1AA3C481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96" name="Text Box 207">
          <a:extLst>
            <a:ext uri="{FF2B5EF4-FFF2-40B4-BE49-F238E27FC236}">
              <a16:creationId xmlns:a16="http://schemas.microsoft.com/office/drawing/2014/main" id="{B1624CC4-FCFE-4C24-BF7E-6A60C9D9B0AC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97" name="Text Box 208">
          <a:extLst>
            <a:ext uri="{FF2B5EF4-FFF2-40B4-BE49-F238E27FC236}">
              <a16:creationId xmlns:a16="http://schemas.microsoft.com/office/drawing/2014/main" id="{F659A046-DD60-481D-9F33-95648C8088A4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98" name="Text Box 209">
          <a:extLst>
            <a:ext uri="{FF2B5EF4-FFF2-40B4-BE49-F238E27FC236}">
              <a16:creationId xmlns:a16="http://schemas.microsoft.com/office/drawing/2014/main" id="{39D6BEE7-0EF7-42CC-90B2-D97D7ABC49F7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199" name="Text Box 210">
          <a:extLst>
            <a:ext uri="{FF2B5EF4-FFF2-40B4-BE49-F238E27FC236}">
              <a16:creationId xmlns:a16="http://schemas.microsoft.com/office/drawing/2014/main" id="{540B15FB-8255-48E5-8973-C7DA5709CF16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200" name="Text Box 211">
          <a:extLst>
            <a:ext uri="{FF2B5EF4-FFF2-40B4-BE49-F238E27FC236}">
              <a16:creationId xmlns:a16="http://schemas.microsoft.com/office/drawing/2014/main" id="{A56A7018-1DCF-46A0-A77A-6D6F3C7503D2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201" name="Text Box 212">
          <a:extLst>
            <a:ext uri="{FF2B5EF4-FFF2-40B4-BE49-F238E27FC236}">
              <a16:creationId xmlns:a16="http://schemas.microsoft.com/office/drawing/2014/main" id="{02D10788-E234-4EB2-841E-8D6162243317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202" name="Text Box 213">
          <a:extLst>
            <a:ext uri="{FF2B5EF4-FFF2-40B4-BE49-F238E27FC236}">
              <a16:creationId xmlns:a16="http://schemas.microsoft.com/office/drawing/2014/main" id="{2E81BD3C-9A87-4D65-B45C-CBCD7E98B115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26</xdr:row>
      <xdr:rowOff>0</xdr:rowOff>
    </xdr:from>
    <xdr:to>
      <xdr:col>9</xdr:col>
      <xdr:colOff>19050</xdr:colOff>
      <xdr:row>27</xdr:row>
      <xdr:rowOff>57150</xdr:rowOff>
    </xdr:to>
    <xdr:sp macro="" textlink="">
      <xdr:nvSpPr>
        <xdr:cNvPr id="39203" name="Text Box 214">
          <a:extLst>
            <a:ext uri="{FF2B5EF4-FFF2-40B4-BE49-F238E27FC236}">
              <a16:creationId xmlns:a16="http://schemas.microsoft.com/office/drawing/2014/main" id="{F1EED0B6-25D6-499A-AF87-41D78D51594D}"/>
            </a:ext>
          </a:extLst>
        </xdr:cNvPr>
        <xdr:cNvSpPr txBox="1">
          <a:spLocks noChangeArrowheads="1"/>
        </xdr:cNvSpPr>
      </xdr:nvSpPr>
      <xdr:spPr bwMode="auto">
        <a:xfrm>
          <a:off x="629602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95250</xdr:colOff>
      <xdr:row>26</xdr:row>
      <xdr:rowOff>0</xdr:rowOff>
    </xdr:from>
    <xdr:to>
      <xdr:col>8</xdr:col>
      <xdr:colOff>161925</xdr:colOff>
      <xdr:row>27</xdr:row>
      <xdr:rowOff>57150</xdr:rowOff>
    </xdr:to>
    <xdr:sp macro="" textlink="">
      <xdr:nvSpPr>
        <xdr:cNvPr id="39204" name="Text Box 215">
          <a:extLst>
            <a:ext uri="{FF2B5EF4-FFF2-40B4-BE49-F238E27FC236}">
              <a16:creationId xmlns:a16="http://schemas.microsoft.com/office/drawing/2014/main" id="{5E56B1AF-EE65-457F-B0BA-8375D588A8A7}"/>
            </a:ext>
          </a:extLst>
        </xdr:cNvPr>
        <xdr:cNvSpPr txBox="1">
          <a:spLocks noChangeArrowheads="1"/>
        </xdr:cNvSpPr>
      </xdr:nvSpPr>
      <xdr:spPr bwMode="auto">
        <a:xfrm>
          <a:off x="6086475" y="5143500"/>
          <a:ext cx="666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05" name="Text Box 216">
          <a:extLst>
            <a:ext uri="{FF2B5EF4-FFF2-40B4-BE49-F238E27FC236}">
              <a16:creationId xmlns:a16="http://schemas.microsoft.com/office/drawing/2014/main" id="{D63F7D55-D165-409A-AC3E-AE1C078EFFC9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06" name="Text Box 217">
          <a:extLst>
            <a:ext uri="{FF2B5EF4-FFF2-40B4-BE49-F238E27FC236}">
              <a16:creationId xmlns:a16="http://schemas.microsoft.com/office/drawing/2014/main" id="{0A67FEF2-5D61-4F53-B498-5D5E1F876227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07" name="Text Box 218">
          <a:extLst>
            <a:ext uri="{FF2B5EF4-FFF2-40B4-BE49-F238E27FC236}">
              <a16:creationId xmlns:a16="http://schemas.microsoft.com/office/drawing/2014/main" id="{CEA154A3-18B4-4B5B-9A85-149126DAC986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08" name="Text Box 219">
          <a:extLst>
            <a:ext uri="{FF2B5EF4-FFF2-40B4-BE49-F238E27FC236}">
              <a16:creationId xmlns:a16="http://schemas.microsoft.com/office/drawing/2014/main" id="{3BFAE6A5-32EC-4EC0-B125-C6CE2ADB0732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09" name="Text Box 220">
          <a:extLst>
            <a:ext uri="{FF2B5EF4-FFF2-40B4-BE49-F238E27FC236}">
              <a16:creationId xmlns:a16="http://schemas.microsoft.com/office/drawing/2014/main" id="{BC6D5750-5D34-4F29-BBC5-D319782B0B46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10" name="Text Box 221">
          <a:extLst>
            <a:ext uri="{FF2B5EF4-FFF2-40B4-BE49-F238E27FC236}">
              <a16:creationId xmlns:a16="http://schemas.microsoft.com/office/drawing/2014/main" id="{F6306BF4-581A-49D6-9483-50D0EB3E222D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11" name="Text Box 222">
          <a:extLst>
            <a:ext uri="{FF2B5EF4-FFF2-40B4-BE49-F238E27FC236}">
              <a16:creationId xmlns:a16="http://schemas.microsoft.com/office/drawing/2014/main" id="{2E72A97A-CC4C-4BEB-A5E6-E6ECECF1B1E5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12" name="Text Box 223">
          <a:extLst>
            <a:ext uri="{FF2B5EF4-FFF2-40B4-BE49-F238E27FC236}">
              <a16:creationId xmlns:a16="http://schemas.microsoft.com/office/drawing/2014/main" id="{314A1ABC-8C45-4868-A3F1-5B929317424A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13" name="Text Box 224">
          <a:extLst>
            <a:ext uri="{FF2B5EF4-FFF2-40B4-BE49-F238E27FC236}">
              <a16:creationId xmlns:a16="http://schemas.microsoft.com/office/drawing/2014/main" id="{2DDB8180-2293-44C0-B9F7-C16FA83EEE75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14" name="Text Box 225">
          <a:extLst>
            <a:ext uri="{FF2B5EF4-FFF2-40B4-BE49-F238E27FC236}">
              <a16:creationId xmlns:a16="http://schemas.microsoft.com/office/drawing/2014/main" id="{067E1613-2E0E-4D4A-9DE3-DEB3AA6D2BA7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15" name="Text Box 226">
          <a:extLst>
            <a:ext uri="{FF2B5EF4-FFF2-40B4-BE49-F238E27FC236}">
              <a16:creationId xmlns:a16="http://schemas.microsoft.com/office/drawing/2014/main" id="{0E645A99-9EBC-4623-A5D9-6D2C5B82654E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16" name="Text Box 227">
          <a:extLst>
            <a:ext uri="{FF2B5EF4-FFF2-40B4-BE49-F238E27FC236}">
              <a16:creationId xmlns:a16="http://schemas.microsoft.com/office/drawing/2014/main" id="{4209D8D0-8F9A-400D-A928-A1C9CC37169B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17" name="Text Box 228">
          <a:extLst>
            <a:ext uri="{FF2B5EF4-FFF2-40B4-BE49-F238E27FC236}">
              <a16:creationId xmlns:a16="http://schemas.microsoft.com/office/drawing/2014/main" id="{20A47157-0C25-47FB-8EED-2825FDF7FC91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18" name="Text Box 229">
          <a:extLst>
            <a:ext uri="{FF2B5EF4-FFF2-40B4-BE49-F238E27FC236}">
              <a16:creationId xmlns:a16="http://schemas.microsoft.com/office/drawing/2014/main" id="{0000C3BA-1EF6-4BD4-B320-7C9592E0533C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19" name="Text Box 230">
          <a:extLst>
            <a:ext uri="{FF2B5EF4-FFF2-40B4-BE49-F238E27FC236}">
              <a16:creationId xmlns:a16="http://schemas.microsoft.com/office/drawing/2014/main" id="{10FCC26E-F05B-4E90-8FEF-0DC95D65FBC5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20" name="Text Box 231">
          <a:extLst>
            <a:ext uri="{FF2B5EF4-FFF2-40B4-BE49-F238E27FC236}">
              <a16:creationId xmlns:a16="http://schemas.microsoft.com/office/drawing/2014/main" id="{295A4920-E062-4A80-85EF-42E496F8FE78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21" name="Text Box 232">
          <a:extLst>
            <a:ext uri="{FF2B5EF4-FFF2-40B4-BE49-F238E27FC236}">
              <a16:creationId xmlns:a16="http://schemas.microsoft.com/office/drawing/2014/main" id="{E5F2C50D-8033-4DE7-A4D5-D8D36F1BF04A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22" name="Text Box 233">
          <a:extLst>
            <a:ext uri="{FF2B5EF4-FFF2-40B4-BE49-F238E27FC236}">
              <a16:creationId xmlns:a16="http://schemas.microsoft.com/office/drawing/2014/main" id="{BAD74315-0701-4393-8D7D-4A91F2EFC42F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23" name="Text Box 234">
          <a:extLst>
            <a:ext uri="{FF2B5EF4-FFF2-40B4-BE49-F238E27FC236}">
              <a16:creationId xmlns:a16="http://schemas.microsoft.com/office/drawing/2014/main" id="{D8722478-8C68-4CA6-B6AA-3AC98DFC9B8B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24" name="Text Box 235">
          <a:extLst>
            <a:ext uri="{FF2B5EF4-FFF2-40B4-BE49-F238E27FC236}">
              <a16:creationId xmlns:a16="http://schemas.microsoft.com/office/drawing/2014/main" id="{6ECD5393-D36E-457F-B855-9352FD118061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95250</xdr:colOff>
      <xdr:row>20</xdr:row>
      <xdr:rowOff>0</xdr:rowOff>
    </xdr:from>
    <xdr:to>
      <xdr:col>8</xdr:col>
      <xdr:colOff>161925</xdr:colOff>
      <xdr:row>21</xdr:row>
      <xdr:rowOff>57150</xdr:rowOff>
    </xdr:to>
    <xdr:sp macro="" textlink="">
      <xdr:nvSpPr>
        <xdr:cNvPr id="39225" name="Text Box 236">
          <a:extLst>
            <a:ext uri="{FF2B5EF4-FFF2-40B4-BE49-F238E27FC236}">
              <a16:creationId xmlns:a16="http://schemas.microsoft.com/office/drawing/2014/main" id="{034C1878-BE6D-466E-97E1-DCA67F7622E9}"/>
            </a:ext>
          </a:extLst>
        </xdr:cNvPr>
        <xdr:cNvSpPr txBox="1">
          <a:spLocks noChangeArrowheads="1"/>
        </xdr:cNvSpPr>
      </xdr:nvSpPr>
      <xdr:spPr bwMode="auto">
        <a:xfrm>
          <a:off x="6086475" y="3714750"/>
          <a:ext cx="666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26" name="Text Box 237">
          <a:extLst>
            <a:ext uri="{FF2B5EF4-FFF2-40B4-BE49-F238E27FC236}">
              <a16:creationId xmlns:a16="http://schemas.microsoft.com/office/drawing/2014/main" id="{F625A5A3-CD5B-47FE-BE2E-E859254AD7B1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27" name="Text Box 238">
          <a:extLst>
            <a:ext uri="{FF2B5EF4-FFF2-40B4-BE49-F238E27FC236}">
              <a16:creationId xmlns:a16="http://schemas.microsoft.com/office/drawing/2014/main" id="{92951849-16D7-49B3-AD8D-21094E6FE588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28" name="Text Box 239">
          <a:extLst>
            <a:ext uri="{FF2B5EF4-FFF2-40B4-BE49-F238E27FC236}">
              <a16:creationId xmlns:a16="http://schemas.microsoft.com/office/drawing/2014/main" id="{9D69CEA0-7D3D-4A3D-B739-42B9338F603F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29" name="Text Box 240">
          <a:extLst>
            <a:ext uri="{FF2B5EF4-FFF2-40B4-BE49-F238E27FC236}">
              <a16:creationId xmlns:a16="http://schemas.microsoft.com/office/drawing/2014/main" id="{A2497379-441A-4EDC-A685-DB3720F454FB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304800</xdr:colOff>
      <xdr:row>20</xdr:row>
      <xdr:rowOff>0</xdr:rowOff>
    </xdr:from>
    <xdr:to>
      <xdr:col>9</xdr:col>
      <xdr:colOff>19050</xdr:colOff>
      <xdr:row>21</xdr:row>
      <xdr:rowOff>57150</xdr:rowOff>
    </xdr:to>
    <xdr:sp macro="" textlink="">
      <xdr:nvSpPr>
        <xdr:cNvPr id="39230" name="Text Box 241">
          <a:extLst>
            <a:ext uri="{FF2B5EF4-FFF2-40B4-BE49-F238E27FC236}">
              <a16:creationId xmlns:a16="http://schemas.microsoft.com/office/drawing/2014/main" id="{008CEAA5-1057-4D76-B710-A1CC0846D52B}"/>
            </a:ext>
          </a:extLst>
        </xdr:cNvPr>
        <xdr:cNvSpPr txBox="1">
          <a:spLocks noChangeArrowheads="1"/>
        </xdr:cNvSpPr>
      </xdr:nvSpPr>
      <xdr:spPr bwMode="auto">
        <a:xfrm>
          <a:off x="629602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323850</xdr:colOff>
      <xdr:row>26</xdr:row>
      <xdr:rowOff>0</xdr:rowOff>
    </xdr:from>
    <xdr:to>
      <xdr:col>9</xdr:col>
      <xdr:colOff>28575</xdr:colOff>
      <xdr:row>27</xdr:row>
      <xdr:rowOff>57150</xdr:rowOff>
    </xdr:to>
    <xdr:sp macro="" textlink="">
      <xdr:nvSpPr>
        <xdr:cNvPr id="39231" name="Text Box 246">
          <a:extLst>
            <a:ext uri="{FF2B5EF4-FFF2-40B4-BE49-F238E27FC236}">
              <a16:creationId xmlns:a16="http://schemas.microsoft.com/office/drawing/2014/main" id="{B76F3192-51A0-4B20-AC89-D66FC22C5E84}"/>
            </a:ext>
          </a:extLst>
        </xdr:cNvPr>
        <xdr:cNvSpPr txBox="1">
          <a:spLocks noChangeArrowheads="1"/>
        </xdr:cNvSpPr>
      </xdr:nvSpPr>
      <xdr:spPr bwMode="auto">
        <a:xfrm>
          <a:off x="6315075" y="5143500"/>
          <a:ext cx="666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12</xdr:row>
      <xdr:rowOff>0</xdr:rowOff>
    </xdr:from>
    <xdr:to>
      <xdr:col>9</xdr:col>
      <xdr:colOff>28575</xdr:colOff>
      <xdr:row>13</xdr:row>
      <xdr:rowOff>57150</xdr:rowOff>
    </xdr:to>
    <xdr:sp macro="" textlink="">
      <xdr:nvSpPr>
        <xdr:cNvPr id="39232" name="Text Box 187">
          <a:extLst>
            <a:ext uri="{FF2B5EF4-FFF2-40B4-BE49-F238E27FC236}">
              <a16:creationId xmlns:a16="http://schemas.microsoft.com/office/drawing/2014/main" id="{7ADBF630-F4A5-44FF-885C-FDB70AC1255D}"/>
            </a:ext>
          </a:extLst>
        </xdr:cNvPr>
        <xdr:cNvSpPr txBox="1">
          <a:spLocks noChangeArrowheads="1"/>
        </xdr:cNvSpPr>
      </xdr:nvSpPr>
      <xdr:spPr bwMode="auto">
        <a:xfrm>
          <a:off x="630555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19</xdr:row>
      <xdr:rowOff>0</xdr:rowOff>
    </xdr:from>
    <xdr:to>
      <xdr:col>9</xdr:col>
      <xdr:colOff>28575</xdr:colOff>
      <xdr:row>21</xdr:row>
      <xdr:rowOff>66675</xdr:rowOff>
    </xdr:to>
    <xdr:sp macro="" textlink="">
      <xdr:nvSpPr>
        <xdr:cNvPr id="39233" name="Text Box 188">
          <a:extLst>
            <a:ext uri="{FF2B5EF4-FFF2-40B4-BE49-F238E27FC236}">
              <a16:creationId xmlns:a16="http://schemas.microsoft.com/office/drawing/2014/main" id="{E64E5F07-37D6-4A4B-B00C-555F2B59C809}"/>
            </a:ext>
          </a:extLst>
        </xdr:cNvPr>
        <xdr:cNvSpPr txBox="1">
          <a:spLocks noChangeArrowheads="1"/>
        </xdr:cNvSpPr>
      </xdr:nvSpPr>
      <xdr:spPr bwMode="auto">
        <a:xfrm>
          <a:off x="6305550" y="3571875"/>
          <a:ext cx="76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20</xdr:row>
      <xdr:rowOff>0</xdr:rowOff>
    </xdr:from>
    <xdr:to>
      <xdr:col>9</xdr:col>
      <xdr:colOff>28575</xdr:colOff>
      <xdr:row>21</xdr:row>
      <xdr:rowOff>66675</xdr:rowOff>
    </xdr:to>
    <xdr:sp macro="" textlink="">
      <xdr:nvSpPr>
        <xdr:cNvPr id="39234" name="Text Box 189">
          <a:extLst>
            <a:ext uri="{FF2B5EF4-FFF2-40B4-BE49-F238E27FC236}">
              <a16:creationId xmlns:a16="http://schemas.microsoft.com/office/drawing/2014/main" id="{3AAEB47B-27CE-430E-8B87-18D738E793ED}"/>
            </a:ext>
          </a:extLst>
        </xdr:cNvPr>
        <xdr:cNvSpPr txBox="1">
          <a:spLocks noChangeArrowheads="1"/>
        </xdr:cNvSpPr>
      </xdr:nvSpPr>
      <xdr:spPr bwMode="auto">
        <a:xfrm>
          <a:off x="630555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20</xdr:row>
      <xdr:rowOff>0</xdr:rowOff>
    </xdr:from>
    <xdr:to>
      <xdr:col>9</xdr:col>
      <xdr:colOff>28575</xdr:colOff>
      <xdr:row>21</xdr:row>
      <xdr:rowOff>66675</xdr:rowOff>
    </xdr:to>
    <xdr:sp macro="" textlink="">
      <xdr:nvSpPr>
        <xdr:cNvPr id="39235" name="Text Box 190">
          <a:extLst>
            <a:ext uri="{FF2B5EF4-FFF2-40B4-BE49-F238E27FC236}">
              <a16:creationId xmlns:a16="http://schemas.microsoft.com/office/drawing/2014/main" id="{39725112-C5A5-48E6-A3EC-9EB6F131B2A2}"/>
            </a:ext>
          </a:extLst>
        </xdr:cNvPr>
        <xdr:cNvSpPr txBox="1">
          <a:spLocks noChangeArrowheads="1"/>
        </xdr:cNvSpPr>
      </xdr:nvSpPr>
      <xdr:spPr bwMode="auto">
        <a:xfrm>
          <a:off x="630555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20</xdr:row>
      <xdr:rowOff>0</xdr:rowOff>
    </xdr:from>
    <xdr:to>
      <xdr:col>9</xdr:col>
      <xdr:colOff>28575</xdr:colOff>
      <xdr:row>21</xdr:row>
      <xdr:rowOff>66675</xdr:rowOff>
    </xdr:to>
    <xdr:sp macro="" textlink="">
      <xdr:nvSpPr>
        <xdr:cNvPr id="39236" name="Text Box 191">
          <a:extLst>
            <a:ext uri="{FF2B5EF4-FFF2-40B4-BE49-F238E27FC236}">
              <a16:creationId xmlns:a16="http://schemas.microsoft.com/office/drawing/2014/main" id="{966C128C-7AAB-4F5F-AF03-FAE19161DE33}"/>
            </a:ext>
          </a:extLst>
        </xdr:cNvPr>
        <xdr:cNvSpPr txBox="1">
          <a:spLocks noChangeArrowheads="1"/>
        </xdr:cNvSpPr>
      </xdr:nvSpPr>
      <xdr:spPr bwMode="auto">
        <a:xfrm>
          <a:off x="630555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20</xdr:row>
      <xdr:rowOff>0</xdr:rowOff>
    </xdr:from>
    <xdr:to>
      <xdr:col>9</xdr:col>
      <xdr:colOff>28575</xdr:colOff>
      <xdr:row>21</xdr:row>
      <xdr:rowOff>66675</xdr:rowOff>
    </xdr:to>
    <xdr:sp macro="" textlink="">
      <xdr:nvSpPr>
        <xdr:cNvPr id="39237" name="Text Box 192">
          <a:extLst>
            <a:ext uri="{FF2B5EF4-FFF2-40B4-BE49-F238E27FC236}">
              <a16:creationId xmlns:a16="http://schemas.microsoft.com/office/drawing/2014/main" id="{0D46E59B-9525-452C-892A-AA99997F1EC7}"/>
            </a:ext>
          </a:extLst>
        </xdr:cNvPr>
        <xdr:cNvSpPr txBox="1">
          <a:spLocks noChangeArrowheads="1"/>
        </xdr:cNvSpPr>
      </xdr:nvSpPr>
      <xdr:spPr bwMode="auto">
        <a:xfrm>
          <a:off x="630555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21</xdr:row>
      <xdr:rowOff>0</xdr:rowOff>
    </xdr:from>
    <xdr:to>
      <xdr:col>9</xdr:col>
      <xdr:colOff>28575</xdr:colOff>
      <xdr:row>21</xdr:row>
      <xdr:rowOff>190500</xdr:rowOff>
    </xdr:to>
    <xdr:sp macro="" textlink="">
      <xdr:nvSpPr>
        <xdr:cNvPr id="39238" name="Text Box 193">
          <a:extLst>
            <a:ext uri="{FF2B5EF4-FFF2-40B4-BE49-F238E27FC236}">
              <a16:creationId xmlns:a16="http://schemas.microsoft.com/office/drawing/2014/main" id="{C5E35D53-8892-4ABE-82A1-C30E28358B48}"/>
            </a:ext>
          </a:extLst>
        </xdr:cNvPr>
        <xdr:cNvSpPr txBox="1">
          <a:spLocks noChangeArrowheads="1"/>
        </xdr:cNvSpPr>
      </xdr:nvSpPr>
      <xdr:spPr bwMode="auto">
        <a:xfrm>
          <a:off x="630555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21</xdr:row>
      <xdr:rowOff>0</xdr:rowOff>
    </xdr:from>
    <xdr:to>
      <xdr:col>9</xdr:col>
      <xdr:colOff>28575</xdr:colOff>
      <xdr:row>21</xdr:row>
      <xdr:rowOff>190500</xdr:rowOff>
    </xdr:to>
    <xdr:sp macro="" textlink="">
      <xdr:nvSpPr>
        <xdr:cNvPr id="39239" name="Text Box 194">
          <a:extLst>
            <a:ext uri="{FF2B5EF4-FFF2-40B4-BE49-F238E27FC236}">
              <a16:creationId xmlns:a16="http://schemas.microsoft.com/office/drawing/2014/main" id="{9A9566D7-0D95-492F-9F1E-3D0714857715}"/>
            </a:ext>
          </a:extLst>
        </xdr:cNvPr>
        <xdr:cNvSpPr txBox="1">
          <a:spLocks noChangeArrowheads="1"/>
        </xdr:cNvSpPr>
      </xdr:nvSpPr>
      <xdr:spPr bwMode="auto">
        <a:xfrm>
          <a:off x="630555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21</xdr:row>
      <xdr:rowOff>0</xdr:rowOff>
    </xdr:from>
    <xdr:to>
      <xdr:col>9</xdr:col>
      <xdr:colOff>28575</xdr:colOff>
      <xdr:row>21</xdr:row>
      <xdr:rowOff>190500</xdr:rowOff>
    </xdr:to>
    <xdr:sp macro="" textlink="">
      <xdr:nvSpPr>
        <xdr:cNvPr id="39240" name="Text Box 195">
          <a:extLst>
            <a:ext uri="{FF2B5EF4-FFF2-40B4-BE49-F238E27FC236}">
              <a16:creationId xmlns:a16="http://schemas.microsoft.com/office/drawing/2014/main" id="{D561E7D5-A01C-41A3-9233-D07C19280D82}"/>
            </a:ext>
          </a:extLst>
        </xdr:cNvPr>
        <xdr:cNvSpPr txBox="1">
          <a:spLocks noChangeArrowheads="1"/>
        </xdr:cNvSpPr>
      </xdr:nvSpPr>
      <xdr:spPr bwMode="auto">
        <a:xfrm>
          <a:off x="630555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12</xdr:row>
      <xdr:rowOff>0</xdr:rowOff>
    </xdr:from>
    <xdr:to>
      <xdr:col>9</xdr:col>
      <xdr:colOff>28575</xdr:colOff>
      <xdr:row>13</xdr:row>
      <xdr:rowOff>57150</xdr:rowOff>
    </xdr:to>
    <xdr:sp macro="" textlink="">
      <xdr:nvSpPr>
        <xdr:cNvPr id="39241" name="Text Box 193">
          <a:extLst>
            <a:ext uri="{FF2B5EF4-FFF2-40B4-BE49-F238E27FC236}">
              <a16:creationId xmlns:a16="http://schemas.microsoft.com/office/drawing/2014/main" id="{EA3E5EA8-B243-46D7-8E8B-57FAE1BF3EAD}"/>
            </a:ext>
          </a:extLst>
        </xdr:cNvPr>
        <xdr:cNvSpPr txBox="1">
          <a:spLocks noChangeArrowheads="1"/>
        </xdr:cNvSpPr>
      </xdr:nvSpPr>
      <xdr:spPr bwMode="auto">
        <a:xfrm>
          <a:off x="630555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12</xdr:row>
      <xdr:rowOff>0</xdr:rowOff>
    </xdr:from>
    <xdr:to>
      <xdr:col>9</xdr:col>
      <xdr:colOff>28575</xdr:colOff>
      <xdr:row>13</xdr:row>
      <xdr:rowOff>57150</xdr:rowOff>
    </xdr:to>
    <xdr:sp macro="" textlink="">
      <xdr:nvSpPr>
        <xdr:cNvPr id="39242" name="Text Box 194">
          <a:extLst>
            <a:ext uri="{FF2B5EF4-FFF2-40B4-BE49-F238E27FC236}">
              <a16:creationId xmlns:a16="http://schemas.microsoft.com/office/drawing/2014/main" id="{BC11E981-CB1E-4ABA-B536-DCDB0A7D7674}"/>
            </a:ext>
          </a:extLst>
        </xdr:cNvPr>
        <xdr:cNvSpPr txBox="1">
          <a:spLocks noChangeArrowheads="1"/>
        </xdr:cNvSpPr>
      </xdr:nvSpPr>
      <xdr:spPr bwMode="auto">
        <a:xfrm>
          <a:off x="630555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12</xdr:row>
      <xdr:rowOff>0</xdr:rowOff>
    </xdr:from>
    <xdr:to>
      <xdr:col>9</xdr:col>
      <xdr:colOff>28575</xdr:colOff>
      <xdr:row>13</xdr:row>
      <xdr:rowOff>57150</xdr:rowOff>
    </xdr:to>
    <xdr:sp macro="" textlink="">
      <xdr:nvSpPr>
        <xdr:cNvPr id="39243" name="Text Box 195">
          <a:extLst>
            <a:ext uri="{FF2B5EF4-FFF2-40B4-BE49-F238E27FC236}">
              <a16:creationId xmlns:a16="http://schemas.microsoft.com/office/drawing/2014/main" id="{DF476949-367B-41A4-9CE0-2826F5C1C76B}"/>
            </a:ext>
          </a:extLst>
        </xdr:cNvPr>
        <xdr:cNvSpPr txBox="1">
          <a:spLocks noChangeArrowheads="1"/>
        </xdr:cNvSpPr>
      </xdr:nvSpPr>
      <xdr:spPr bwMode="auto">
        <a:xfrm>
          <a:off x="630555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21</xdr:row>
      <xdr:rowOff>0</xdr:rowOff>
    </xdr:from>
    <xdr:to>
      <xdr:col>9</xdr:col>
      <xdr:colOff>28575</xdr:colOff>
      <xdr:row>21</xdr:row>
      <xdr:rowOff>190500</xdr:rowOff>
    </xdr:to>
    <xdr:sp macro="" textlink="">
      <xdr:nvSpPr>
        <xdr:cNvPr id="39244" name="Text Box 193">
          <a:extLst>
            <a:ext uri="{FF2B5EF4-FFF2-40B4-BE49-F238E27FC236}">
              <a16:creationId xmlns:a16="http://schemas.microsoft.com/office/drawing/2014/main" id="{9AFDDB69-CE49-412B-BC49-CAC7E2F05788}"/>
            </a:ext>
          </a:extLst>
        </xdr:cNvPr>
        <xdr:cNvSpPr txBox="1">
          <a:spLocks noChangeArrowheads="1"/>
        </xdr:cNvSpPr>
      </xdr:nvSpPr>
      <xdr:spPr bwMode="auto">
        <a:xfrm>
          <a:off x="630555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21</xdr:row>
      <xdr:rowOff>0</xdr:rowOff>
    </xdr:from>
    <xdr:to>
      <xdr:col>9</xdr:col>
      <xdr:colOff>28575</xdr:colOff>
      <xdr:row>21</xdr:row>
      <xdr:rowOff>190500</xdr:rowOff>
    </xdr:to>
    <xdr:sp macro="" textlink="">
      <xdr:nvSpPr>
        <xdr:cNvPr id="39245" name="Text Box 194">
          <a:extLst>
            <a:ext uri="{FF2B5EF4-FFF2-40B4-BE49-F238E27FC236}">
              <a16:creationId xmlns:a16="http://schemas.microsoft.com/office/drawing/2014/main" id="{E5851E71-8462-4C37-8A00-8A54E941BD2D}"/>
            </a:ext>
          </a:extLst>
        </xdr:cNvPr>
        <xdr:cNvSpPr txBox="1">
          <a:spLocks noChangeArrowheads="1"/>
        </xdr:cNvSpPr>
      </xdr:nvSpPr>
      <xdr:spPr bwMode="auto">
        <a:xfrm>
          <a:off x="630555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21</xdr:row>
      <xdr:rowOff>0</xdr:rowOff>
    </xdr:from>
    <xdr:to>
      <xdr:col>9</xdr:col>
      <xdr:colOff>28575</xdr:colOff>
      <xdr:row>21</xdr:row>
      <xdr:rowOff>190500</xdr:rowOff>
    </xdr:to>
    <xdr:sp macro="" textlink="">
      <xdr:nvSpPr>
        <xdr:cNvPr id="39246" name="Text Box 195">
          <a:extLst>
            <a:ext uri="{FF2B5EF4-FFF2-40B4-BE49-F238E27FC236}">
              <a16:creationId xmlns:a16="http://schemas.microsoft.com/office/drawing/2014/main" id="{603505CB-DE07-4563-A514-5937392982B1}"/>
            </a:ext>
          </a:extLst>
        </xdr:cNvPr>
        <xdr:cNvSpPr txBox="1">
          <a:spLocks noChangeArrowheads="1"/>
        </xdr:cNvSpPr>
      </xdr:nvSpPr>
      <xdr:spPr bwMode="auto">
        <a:xfrm>
          <a:off x="630555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22</xdr:row>
      <xdr:rowOff>0</xdr:rowOff>
    </xdr:from>
    <xdr:to>
      <xdr:col>9</xdr:col>
      <xdr:colOff>28575</xdr:colOff>
      <xdr:row>22</xdr:row>
      <xdr:rowOff>228600</xdr:rowOff>
    </xdr:to>
    <xdr:sp macro="" textlink="">
      <xdr:nvSpPr>
        <xdr:cNvPr id="39247" name="Text Box 193">
          <a:extLst>
            <a:ext uri="{FF2B5EF4-FFF2-40B4-BE49-F238E27FC236}">
              <a16:creationId xmlns:a16="http://schemas.microsoft.com/office/drawing/2014/main" id="{16280FFE-44D0-4D4E-8F6A-A439DE906EE3}"/>
            </a:ext>
          </a:extLst>
        </xdr:cNvPr>
        <xdr:cNvSpPr txBox="1">
          <a:spLocks noChangeArrowheads="1"/>
        </xdr:cNvSpPr>
      </xdr:nvSpPr>
      <xdr:spPr bwMode="auto">
        <a:xfrm>
          <a:off x="6305550" y="4143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22</xdr:row>
      <xdr:rowOff>0</xdr:rowOff>
    </xdr:from>
    <xdr:to>
      <xdr:col>9</xdr:col>
      <xdr:colOff>28575</xdr:colOff>
      <xdr:row>22</xdr:row>
      <xdr:rowOff>228600</xdr:rowOff>
    </xdr:to>
    <xdr:sp macro="" textlink="">
      <xdr:nvSpPr>
        <xdr:cNvPr id="39248" name="Text Box 194">
          <a:extLst>
            <a:ext uri="{FF2B5EF4-FFF2-40B4-BE49-F238E27FC236}">
              <a16:creationId xmlns:a16="http://schemas.microsoft.com/office/drawing/2014/main" id="{8C8E47E1-9656-4650-8905-EFCD12E7ABE4}"/>
            </a:ext>
          </a:extLst>
        </xdr:cNvPr>
        <xdr:cNvSpPr txBox="1">
          <a:spLocks noChangeArrowheads="1"/>
        </xdr:cNvSpPr>
      </xdr:nvSpPr>
      <xdr:spPr bwMode="auto">
        <a:xfrm>
          <a:off x="6305550" y="4143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314325</xdr:colOff>
      <xdr:row>22</xdr:row>
      <xdr:rowOff>0</xdr:rowOff>
    </xdr:from>
    <xdr:to>
      <xdr:col>9</xdr:col>
      <xdr:colOff>28575</xdr:colOff>
      <xdr:row>22</xdr:row>
      <xdr:rowOff>228600</xdr:rowOff>
    </xdr:to>
    <xdr:sp macro="" textlink="">
      <xdr:nvSpPr>
        <xdr:cNvPr id="39249" name="Text Box 195">
          <a:extLst>
            <a:ext uri="{FF2B5EF4-FFF2-40B4-BE49-F238E27FC236}">
              <a16:creationId xmlns:a16="http://schemas.microsoft.com/office/drawing/2014/main" id="{6D0BF00B-C50E-40FF-8FED-B17EA171CF38}"/>
            </a:ext>
          </a:extLst>
        </xdr:cNvPr>
        <xdr:cNvSpPr txBox="1">
          <a:spLocks noChangeArrowheads="1"/>
        </xdr:cNvSpPr>
      </xdr:nvSpPr>
      <xdr:spPr bwMode="auto">
        <a:xfrm>
          <a:off x="6305550" y="4143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50" name="Text Box 1">
          <a:extLst>
            <a:ext uri="{FF2B5EF4-FFF2-40B4-BE49-F238E27FC236}">
              <a16:creationId xmlns:a16="http://schemas.microsoft.com/office/drawing/2014/main" id="{01A2929D-6665-4F84-B3BD-D370812E22F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51" name="Text Box 23">
          <a:extLst>
            <a:ext uri="{FF2B5EF4-FFF2-40B4-BE49-F238E27FC236}">
              <a16:creationId xmlns:a16="http://schemas.microsoft.com/office/drawing/2014/main" id="{41EC5695-5D37-4EEC-A74F-97018AF8030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52" name="Text Box 24">
          <a:extLst>
            <a:ext uri="{FF2B5EF4-FFF2-40B4-BE49-F238E27FC236}">
              <a16:creationId xmlns:a16="http://schemas.microsoft.com/office/drawing/2014/main" id="{FDB6D4FC-7D59-4A31-9114-E4CF3BBF937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53" name="Text Box 25">
          <a:extLst>
            <a:ext uri="{FF2B5EF4-FFF2-40B4-BE49-F238E27FC236}">
              <a16:creationId xmlns:a16="http://schemas.microsoft.com/office/drawing/2014/main" id="{B1FD6B3D-886C-404D-A12B-93C32A8E1D9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54" name="Text Box 26">
          <a:extLst>
            <a:ext uri="{FF2B5EF4-FFF2-40B4-BE49-F238E27FC236}">
              <a16:creationId xmlns:a16="http://schemas.microsoft.com/office/drawing/2014/main" id="{0E19B432-450F-47AA-938D-9F9D79D8A6C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55" name="Text Box 27">
          <a:extLst>
            <a:ext uri="{FF2B5EF4-FFF2-40B4-BE49-F238E27FC236}">
              <a16:creationId xmlns:a16="http://schemas.microsoft.com/office/drawing/2014/main" id="{4844CB09-96F7-4925-A249-A6F90912F3D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56" name="Text Box 28">
          <a:extLst>
            <a:ext uri="{FF2B5EF4-FFF2-40B4-BE49-F238E27FC236}">
              <a16:creationId xmlns:a16="http://schemas.microsoft.com/office/drawing/2014/main" id="{CE08608E-5A85-4ADE-BA62-5D358E42D57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57" name="Text Box 29">
          <a:extLst>
            <a:ext uri="{FF2B5EF4-FFF2-40B4-BE49-F238E27FC236}">
              <a16:creationId xmlns:a16="http://schemas.microsoft.com/office/drawing/2014/main" id="{C9C03388-6594-412A-BF1F-F1D0F2D6D1F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58" name="Text Box 30">
          <a:extLst>
            <a:ext uri="{FF2B5EF4-FFF2-40B4-BE49-F238E27FC236}">
              <a16:creationId xmlns:a16="http://schemas.microsoft.com/office/drawing/2014/main" id="{E601783D-2614-43FD-9711-956C558A469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59" name="Text Box 31">
          <a:extLst>
            <a:ext uri="{FF2B5EF4-FFF2-40B4-BE49-F238E27FC236}">
              <a16:creationId xmlns:a16="http://schemas.microsoft.com/office/drawing/2014/main" id="{4C209E3F-19F6-4434-B8F2-5BB33063E2A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60" name="Text Box 32">
          <a:extLst>
            <a:ext uri="{FF2B5EF4-FFF2-40B4-BE49-F238E27FC236}">
              <a16:creationId xmlns:a16="http://schemas.microsoft.com/office/drawing/2014/main" id="{C983AC1D-0548-4E34-BF5F-C0D80312F15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61" name="Text Box 33">
          <a:extLst>
            <a:ext uri="{FF2B5EF4-FFF2-40B4-BE49-F238E27FC236}">
              <a16:creationId xmlns:a16="http://schemas.microsoft.com/office/drawing/2014/main" id="{05EEAA76-F26E-4348-87E1-DECF0996CA3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62" name="Text Box 34">
          <a:extLst>
            <a:ext uri="{FF2B5EF4-FFF2-40B4-BE49-F238E27FC236}">
              <a16:creationId xmlns:a16="http://schemas.microsoft.com/office/drawing/2014/main" id="{00F449BD-53BB-48C9-BC33-B5513A41EAE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63" name="Text Box 35">
          <a:extLst>
            <a:ext uri="{FF2B5EF4-FFF2-40B4-BE49-F238E27FC236}">
              <a16:creationId xmlns:a16="http://schemas.microsoft.com/office/drawing/2014/main" id="{AE6E9612-54A5-4456-9B36-8B05FA4CD61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64" name="Text Box 36">
          <a:extLst>
            <a:ext uri="{FF2B5EF4-FFF2-40B4-BE49-F238E27FC236}">
              <a16:creationId xmlns:a16="http://schemas.microsoft.com/office/drawing/2014/main" id="{107B2B74-1F4A-4EB9-AE7D-60656A75987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65" name="Text Box 37">
          <a:extLst>
            <a:ext uri="{FF2B5EF4-FFF2-40B4-BE49-F238E27FC236}">
              <a16:creationId xmlns:a16="http://schemas.microsoft.com/office/drawing/2014/main" id="{E2C580B4-D779-4EC5-87B4-B108FEF3B58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66" name="Text Box 38">
          <a:extLst>
            <a:ext uri="{FF2B5EF4-FFF2-40B4-BE49-F238E27FC236}">
              <a16:creationId xmlns:a16="http://schemas.microsoft.com/office/drawing/2014/main" id="{7C8C1D1E-96EA-434D-B44D-1C9B12A7DD4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67" name="Text Box 39">
          <a:extLst>
            <a:ext uri="{FF2B5EF4-FFF2-40B4-BE49-F238E27FC236}">
              <a16:creationId xmlns:a16="http://schemas.microsoft.com/office/drawing/2014/main" id="{EA56010E-61A8-4A01-9922-A9B5D61EAEF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68" name="Text Box 40">
          <a:extLst>
            <a:ext uri="{FF2B5EF4-FFF2-40B4-BE49-F238E27FC236}">
              <a16:creationId xmlns:a16="http://schemas.microsoft.com/office/drawing/2014/main" id="{BB14C3C3-E1B5-4B53-BB41-6651E162F36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69" name="Text Box 41">
          <a:extLst>
            <a:ext uri="{FF2B5EF4-FFF2-40B4-BE49-F238E27FC236}">
              <a16:creationId xmlns:a16="http://schemas.microsoft.com/office/drawing/2014/main" id="{E9C668AA-8CE4-4417-9767-406C0FC4025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70" name="Text Box 42">
          <a:extLst>
            <a:ext uri="{FF2B5EF4-FFF2-40B4-BE49-F238E27FC236}">
              <a16:creationId xmlns:a16="http://schemas.microsoft.com/office/drawing/2014/main" id="{8B58DE94-ACB6-4414-AD67-4941827339E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71" name="Text Box 43">
          <a:extLst>
            <a:ext uri="{FF2B5EF4-FFF2-40B4-BE49-F238E27FC236}">
              <a16:creationId xmlns:a16="http://schemas.microsoft.com/office/drawing/2014/main" id="{4D75616C-7736-4F49-8D88-309B1A3B6B5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72" name="Text Box 44">
          <a:extLst>
            <a:ext uri="{FF2B5EF4-FFF2-40B4-BE49-F238E27FC236}">
              <a16:creationId xmlns:a16="http://schemas.microsoft.com/office/drawing/2014/main" id="{6108506E-5896-4C7D-B5C6-7F2551C63BA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73" name="Text Box 45">
          <a:extLst>
            <a:ext uri="{FF2B5EF4-FFF2-40B4-BE49-F238E27FC236}">
              <a16:creationId xmlns:a16="http://schemas.microsoft.com/office/drawing/2014/main" id="{04F65C2E-5B8D-4D97-885C-2AD4785A456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74" name="Text Box 46">
          <a:extLst>
            <a:ext uri="{FF2B5EF4-FFF2-40B4-BE49-F238E27FC236}">
              <a16:creationId xmlns:a16="http://schemas.microsoft.com/office/drawing/2014/main" id="{8A1112F5-8776-4895-BCF2-222DB89BD97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75" name="Text Box 47">
          <a:extLst>
            <a:ext uri="{FF2B5EF4-FFF2-40B4-BE49-F238E27FC236}">
              <a16:creationId xmlns:a16="http://schemas.microsoft.com/office/drawing/2014/main" id="{5C22483A-8CD4-4AEF-8E6B-879ECF07847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76" name="Text Box 48">
          <a:extLst>
            <a:ext uri="{FF2B5EF4-FFF2-40B4-BE49-F238E27FC236}">
              <a16:creationId xmlns:a16="http://schemas.microsoft.com/office/drawing/2014/main" id="{F3FC7336-4CD3-4E6C-95B3-BF604B116C2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77" name="Text Box 49">
          <a:extLst>
            <a:ext uri="{FF2B5EF4-FFF2-40B4-BE49-F238E27FC236}">
              <a16:creationId xmlns:a16="http://schemas.microsoft.com/office/drawing/2014/main" id="{7D9C04BF-3F43-4D3C-A3A9-AB86F7382C4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78" name="Text Box 50">
          <a:extLst>
            <a:ext uri="{FF2B5EF4-FFF2-40B4-BE49-F238E27FC236}">
              <a16:creationId xmlns:a16="http://schemas.microsoft.com/office/drawing/2014/main" id="{43BB4D1E-92EB-475C-8A55-57F36110CC5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79" name="Text Box 51">
          <a:extLst>
            <a:ext uri="{FF2B5EF4-FFF2-40B4-BE49-F238E27FC236}">
              <a16:creationId xmlns:a16="http://schemas.microsoft.com/office/drawing/2014/main" id="{2E0BD26A-FE0C-4772-B11B-2871EA457F9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80" name="Text Box 52">
          <a:extLst>
            <a:ext uri="{FF2B5EF4-FFF2-40B4-BE49-F238E27FC236}">
              <a16:creationId xmlns:a16="http://schemas.microsoft.com/office/drawing/2014/main" id="{60304F42-7A48-468A-AB52-22F9C61F65C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81" name="Text Box 53">
          <a:extLst>
            <a:ext uri="{FF2B5EF4-FFF2-40B4-BE49-F238E27FC236}">
              <a16:creationId xmlns:a16="http://schemas.microsoft.com/office/drawing/2014/main" id="{0C574349-88D6-4828-85B8-E35BEB06CC0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82" name="Text Box 54">
          <a:extLst>
            <a:ext uri="{FF2B5EF4-FFF2-40B4-BE49-F238E27FC236}">
              <a16:creationId xmlns:a16="http://schemas.microsoft.com/office/drawing/2014/main" id="{AF91A509-81E8-440A-ACD7-0B86F9BCDBE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83" name="Text Box 55">
          <a:extLst>
            <a:ext uri="{FF2B5EF4-FFF2-40B4-BE49-F238E27FC236}">
              <a16:creationId xmlns:a16="http://schemas.microsoft.com/office/drawing/2014/main" id="{E0DE2D9A-3BE4-46AC-9A99-BF60D08A86D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84" name="Text Box 56">
          <a:extLst>
            <a:ext uri="{FF2B5EF4-FFF2-40B4-BE49-F238E27FC236}">
              <a16:creationId xmlns:a16="http://schemas.microsoft.com/office/drawing/2014/main" id="{F5B4ACD2-50E6-4A68-BE79-9795DE68AC1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85" name="Text Box 57">
          <a:extLst>
            <a:ext uri="{FF2B5EF4-FFF2-40B4-BE49-F238E27FC236}">
              <a16:creationId xmlns:a16="http://schemas.microsoft.com/office/drawing/2014/main" id="{F6DAEAA2-DF62-4B25-8615-2DADE57B511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86" name="Text Box 58">
          <a:extLst>
            <a:ext uri="{FF2B5EF4-FFF2-40B4-BE49-F238E27FC236}">
              <a16:creationId xmlns:a16="http://schemas.microsoft.com/office/drawing/2014/main" id="{7BD9E491-9D60-431D-BB5B-A877BE7FF74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87" name="Text Box 59">
          <a:extLst>
            <a:ext uri="{FF2B5EF4-FFF2-40B4-BE49-F238E27FC236}">
              <a16:creationId xmlns:a16="http://schemas.microsoft.com/office/drawing/2014/main" id="{6D5DC338-EED5-491E-9879-B7E5E61BA08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88" name="Text Box 60">
          <a:extLst>
            <a:ext uri="{FF2B5EF4-FFF2-40B4-BE49-F238E27FC236}">
              <a16:creationId xmlns:a16="http://schemas.microsoft.com/office/drawing/2014/main" id="{8C1F997E-4E89-468C-BD6F-1E1717AA0F7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89" name="Text Box 61">
          <a:extLst>
            <a:ext uri="{FF2B5EF4-FFF2-40B4-BE49-F238E27FC236}">
              <a16:creationId xmlns:a16="http://schemas.microsoft.com/office/drawing/2014/main" id="{129AC60B-F762-49F5-9A3E-4C544A1E866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90" name="Text Box 62">
          <a:extLst>
            <a:ext uri="{FF2B5EF4-FFF2-40B4-BE49-F238E27FC236}">
              <a16:creationId xmlns:a16="http://schemas.microsoft.com/office/drawing/2014/main" id="{B2BE7186-5267-42A0-8CA0-38E98A76993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91" name="Text Box 63">
          <a:extLst>
            <a:ext uri="{FF2B5EF4-FFF2-40B4-BE49-F238E27FC236}">
              <a16:creationId xmlns:a16="http://schemas.microsoft.com/office/drawing/2014/main" id="{7B10C112-B10A-45FA-AD78-1E928989E2B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92" name="Text Box 64">
          <a:extLst>
            <a:ext uri="{FF2B5EF4-FFF2-40B4-BE49-F238E27FC236}">
              <a16:creationId xmlns:a16="http://schemas.microsoft.com/office/drawing/2014/main" id="{634538CB-9EF2-40E7-8858-A4239952CBC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93" name="Text Box 65">
          <a:extLst>
            <a:ext uri="{FF2B5EF4-FFF2-40B4-BE49-F238E27FC236}">
              <a16:creationId xmlns:a16="http://schemas.microsoft.com/office/drawing/2014/main" id="{A760F7FF-C159-4DA6-BA07-E9B1524A6FB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94" name="Text Box 66">
          <a:extLst>
            <a:ext uri="{FF2B5EF4-FFF2-40B4-BE49-F238E27FC236}">
              <a16:creationId xmlns:a16="http://schemas.microsoft.com/office/drawing/2014/main" id="{2817E5C2-4539-4C00-B0A5-75FE1D12A3A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95" name="Text Box 67">
          <a:extLst>
            <a:ext uri="{FF2B5EF4-FFF2-40B4-BE49-F238E27FC236}">
              <a16:creationId xmlns:a16="http://schemas.microsoft.com/office/drawing/2014/main" id="{9AF45DE2-9350-456D-BCFA-E480030BDDC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96" name="Text Box 68">
          <a:extLst>
            <a:ext uri="{FF2B5EF4-FFF2-40B4-BE49-F238E27FC236}">
              <a16:creationId xmlns:a16="http://schemas.microsoft.com/office/drawing/2014/main" id="{A36EFFE8-02F4-447E-8912-6846F37DFD5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97" name="Text Box 69">
          <a:extLst>
            <a:ext uri="{FF2B5EF4-FFF2-40B4-BE49-F238E27FC236}">
              <a16:creationId xmlns:a16="http://schemas.microsoft.com/office/drawing/2014/main" id="{8D27FBBE-41AF-48A1-929F-FBA5B82A97D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298" name="Text Box 70">
          <a:extLst>
            <a:ext uri="{FF2B5EF4-FFF2-40B4-BE49-F238E27FC236}">
              <a16:creationId xmlns:a16="http://schemas.microsoft.com/office/drawing/2014/main" id="{A375B8A5-6E01-40EE-83EE-76E6F44D2FF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35</xdr:row>
      <xdr:rowOff>0</xdr:rowOff>
    </xdr:from>
    <xdr:to>
      <xdr:col>5</xdr:col>
      <xdr:colOff>85725</xdr:colOff>
      <xdr:row>36</xdr:row>
      <xdr:rowOff>38100</xdr:rowOff>
    </xdr:to>
    <xdr:sp macro="" textlink="">
      <xdr:nvSpPr>
        <xdr:cNvPr id="39299" name="Text Box 71">
          <a:extLst>
            <a:ext uri="{FF2B5EF4-FFF2-40B4-BE49-F238E27FC236}">
              <a16:creationId xmlns:a16="http://schemas.microsoft.com/office/drawing/2014/main" id="{C05F718C-0D07-498D-993D-F0E3CE0D201F}"/>
            </a:ext>
          </a:extLst>
        </xdr:cNvPr>
        <xdr:cNvSpPr txBox="1">
          <a:spLocks noChangeArrowheads="1"/>
        </xdr:cNvSpPr>
      </xdr:nvSpPr>
      <xdr:spPr bwMode="auto">
        <a:xfrm>
          <a:off x="4838700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00" name="Text Box 72">
          <a:extLst>
            <a:ext uri="{FF2B5EF4-FFF2-40B4-BE49-F238E27FC236}">
              <a16:creationId xmlns:a16="http://schemas.microsoft.com/office/drawing/2014/main" id="{1F92B7BD-0F56-4446-AB69-78FB167DE2E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01" name="Text Box 73">
          <a:extLst>
            <a:ext uri="{FF2B5EF4-FFF2-40B4-BE49-F238E27FC236}">
              <a16:creationId xmlns:a16="http://schemas.microsoft.com/office/drawing/2014/main" id="{B301DBED-95F9-4E71-8592-1EF5861D8BA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02" name="Text Box 77">
          <a:extLst>
            <a:ext uri="{FF2B5EF4-FFF2-40B4-BE49-F238E27FC236}">
              <a16:creationId xmlns:a16="http://schemas.microsoft.com/office/drawing/2014/main" id="{B830A2F8-0CE6-4612-8028-15EEF92E2DC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03" name="Text Box 78">
          <a:extLst>
            <a:ext uri="{FF2B5EF4-FFF2-40B4-BE49-F238E27FC236}">
              <a16:creationId xmlns:a16="http://schemas.microsoft.com/office/drawing/2014/main" id="{6E86A2B6-FF20-45A4-AC9F-DBDE25F2875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04" name="Text Box 79">
          <a:extLst>
            <a:ext uri="{FF2B5EF4-FFF2-40B4-BE49-F238E27FC236}">
              <a16:creationId xmlns:a16="http://schemas.microsoft.com/office/drawing/2014/main" id="{A49265FF-62B7-4210-84CF-8885D6B6DAB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05" name="Text Box 80">
          <a:extLst>
            <a:ext uri="{FF2B5EF4-FFF2-40B4-BE49-F238E27FC236}">
              <a16:creationId xmlns:a16="http://schemas.microsoft.com/office/drawing/2014/main" id="{6DE84255-64EF-4C26-BAA4-225B81302E0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06" name="Text Box 81">
          <a:extLst>
            <a:ext uri="{FF2B5EF4-FFF2-40B4-BE49-F238E27FC236}">
              <a16:creationId xmlns:a16="http://schemas.microsoft.com/office/drawing/2014/main" id="{3DDE2667-C637-4655-AAA2-C12997604F0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07" name="Text Box 82">
          <a:extLst>
            <a:ext uri="{FF2B5EF4-FFF2-40B4-BE49-F238E27FC236}">
              <a16:creationId xmlns:a16="http://schemas.microsoft.com/office/drawing/2014/main" id="{C88BA120-549D-406B-8928-6379101914B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35</xdr:row>
      <xdr:rowOff>0</xdr:rowOff>
    </xdr:from>
    <xdr:to>
      <xdr:col>4</xdr:col>
      <xdr:colOff>314325</xdr:colOff>
      <xdr:row>36</xdr:row>
      <xdr:rowOff>123825</xdr:rowOff>
    </xdr:to>
    <xdr:sp macro="" textlink="">
      <xdr:nvSpPr>
        <xdr:cNvPr id="39308" name="Text Box 83">
          <a:extLst>
            <a:ext uri="{FF2B5EF4-FFF2-40B4-BE49-F238E27FC236}">
              <a16:creationId xmlns:a16="http://schemas.microsoft.com/office/drawing/2014/main" id="{F6A43C00-5A48-4142-A619-22922A220A24}"/>
            </a:ext>
          </a:extLst>
        </xdr:cNvPr>
        <xdr:cNvSpPr txBox="1">
          <a:spLocks noChangeArrowheads="1"/>
        </xdr:cNvSpPr>
      </xdr:nvSpPr>
      <xdr:spPr bwMode="auto">
        <a:xfrm>
          <a:off x="4733925" y="6572250"/>
          <a:ext cx="666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09" name="Text Box 84">
          <a:extLst>
            <a:ext uri="{FF2B5EF4-FFF2-40B4-BE49-F238E27FC236}">
              <a16:creationId xmlns:a16="http://schemas.microsoft.com/office/drawing/2014/main" id="{92ED66E1-7B34-46B4-A03A-D2C2EFFAA1F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10" name="Text Box 85">
          <a:extLst>
            <a:ext uri="{FF2B5EF4-FFF2-40B4-BE49-F238E27FC236}">
              <a16:creationId xmlns:a16="http://schemas.microsoft.com/office/drawing/2014/main" id="{BD040F3D-7477-4F43-A783-385EF1CBED7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11" name="Text Box 89">
          <a:extLst>
            <a:ext uri="{FF2B5EF4-FFF2-40B4-BE49-F238E27FC236}">
              <a16:creationId xmlns:a16="http://schemas.microsoft.com/office/drawing/2014/main" id="{7CB7000E-D7F9-45B7-8A83-B4630C56B9D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12" name="Text Box 90">
          <a:extLst>
            <a:ext uri="{FF2B5EF4-FFF2-40B4-BE49-F238E27FC236}">
              <a16:creationId xmlns:a16="http://schemas.microsoft.com/office/drawing/2014/main" id="{58EEDDE8-168E-4115-A173-E06CA0BB02C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13" name="Text Box 91">
          <a:extLst>
            <a:ext uri="{FF2B5EF4-FFF2-40B4-BE49-F238E27FC236}">
              <a16:creationId xmlns:a16="http://schemas.microsoft.com/office/drawing/2014/main" id="{0B939479-1FED-4661-B544-246627F6641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14" name="Text Box 92">
          <a:extLst>
            <a:ext uri="{FF2B5EF4-FFF2-40B4-BE49-F238E27FC236}">
              <a16:creationId xmlns:a16="http://schemas.microsoft.com/office/drawing/2014/main" id="{7C590787-3DB6-4B43-BD91-05E5D2541D4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15" name="Text Box 93">
          <a:extLst>
            <a:ext uri="{FF2B5EF4-FFF2-40B4-BE49-F238E27FC236}">
              <a16:creationId xmlns:a16="http://schemas.microsoft.com/office/drawing/2014/main" id="{65049163-FD23-4AE6-9278-3C17694FEF7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16" name="Text Box 94">
          <a:extLst>
            <a:ext uri="{FF2B5EF4-FFF2-40B4-BE49-F238E27FC236}">
              <a16:creationId xmlns:a16="http://schemas.microsoft.com/office/drawing/2014/main" id="{88FA67C8-AB16-459B-81E5-55BC0F5925D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17" name="Text Box 95">
          <a:extLst>
            <a:ext uri="{FF2B5EF4-FFF2-40B4-BE49-F238E27FC236}">
              <a16:creationId xmlns:a16="http://schemas.microsoft.com/office/drawing/2014/main" id="{979D4EA3-DBD4-495D-BEEB-5B6F23A5D22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18" name="Text Box 96">
          <a:extLst>
            <a:ext uri="{FF2B5EF4-FFF2-40B4-BE49-F238E27FC236}">
              <a16:creationId xmlns:a16="http://schemas.microsoft.com/office/drawing/2014/main" id="{6C496755-C9A8-41F5-B0F5-9175DAEA26D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19" name="Text Box 97">
          <a:extLst>
            <a:ext uri="{FF2B5EF4-FFF2-40B4-BE49-F238E27FC236}">
              <a16:creationId xmlns:a16="http://schemas.microsoft.com/office/drawing/2014/main" id="{7B27F55E-FDE3-4527-BF9B-DF7BC890688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20" name="Text Box 101">
          <a:extLst>
            <a:ext uri="{FF2B5EF4-FFF2-40B4-BE49-F238E27FC236}">
              <a16:creationId xmlns:a16="http://schemas.microsoft.com/office/drawing/2014/main" id="{5A3088AD-B17B-463E-ACD9-FBE625E9052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21" name="Text Box 102">
          <a:extLst>
            <a:ext uri="{FF2B5EF4-FFF2-40B4-BE49-F238E27FC236}">
              <a16:creationId xmlns:a16="http://schemas.microsoft.com/office/drawing/2014/main" id="{87206523-00CB-40F2-893D-D1801198AE2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22" name="Text Box 103">
          <a:extLst>
            <a:ext uri="{FF2B5EF4-FFF2-40B4-BE49-F238E27FC236}">
              <a16:creationId xmlns:a16="http://schemas.microsoft.com/office/drawing/2014/main" id="{534433DE-A93E-44C7-BB34-DAB0BAC26C0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23" name="Text Box 104">
          <a:extLst>
            <a:ext uri="{FF2B5EF4-FFF2-40B4-BE49-F238E27FC236}">
              <a16:creationId xmlns:a16="http://schemas.microsoft.com/office/drawing/2014/main" id="{788BEFB0-2302-46B2-BC11-A1278F037F8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24" name="Text Box 105">
          <a:extLst>
            <a:ext uri="{FF2B5EF4-FFF2-40B4-BE49-F238E27FC236}">
              <a16:creationId xmlns:a16="http://schemas.microsoft.com/office/drawing/2014/main" id="{847488F1-C204-438C-BA95-780527BC695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25" name="Text Box 106">
          <a:extLst>
            <a:ext uri="{FF2B5EF4-FFF2-40B4-BE49-F238E27FC236}">
              <a16:creationId xmlns:a16="http://schemas.microsoft.com/office/drawing/2014/main" id="{8378ECDF-8572-4AF9-8D4D-241542BD9B3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26" name="Text Box 107">
          <a:extLst>
            <a:ext uri="{FF2B5EF4-FFF2-40B4-BE49-F238E27FC236}">
              <a16:creationId xmlns:a16="http://schemas.microsoft.com/office/drawing/2014/main" id="{18904740-8F9F-48A9-8F8F-2F8E18453E5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27" name="Text Box 108">
          <a:extLst>
            <a:ext uri="{FF2B5EF4-FFF2-40B4-BE49-F238E27FC236}">
              <a16:creationId xmlns:a16="http://schemas.microsoft.com/office/drawing/2014/main" id="{208E59AD-0CFA-4070-BA8D-CFF739529B8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28" name="Text Box 109">
          <a:extLst>
            <a:ext uri="{FF2B5EF4-FFF2-40B4-BE49-F238E27FC236}">
              <a16:creationId xmlns:a16="http://schemas.microsoft.com/office/drawing/2014/main" id="{8890AE75-7B69-4D81-A78D-41FA69DE18A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29" name="Text Box 113">
          <a:extLst>
            <a:ext uri="{FF2B5EF4-FFF2-40B4-BE49-F238E27FC236}">
              <a16:creationId xmlns:a16="http://schemas.microsoft.com/office/drawing/2014/main" id="{307A2313-8B2E-4571-B4CA-81EFBB3AAD4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30" name="Text Box 114">
          <a:extLst>
            <a:ext uri="{FF2B5EF4-FFF2-40B4-BE49-F238E27FC236}">
              <a16:creationId xmlns:a16="http://schemas.microsoft.com/office/drawing/2014/main" id="{910BA1EB-049A-4FB8-99AB-0F2EA891E5E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31" name="Text Box 115">
          <a:extLst>
            <a:ext uri="{FF2B5EF4-FFF2-40B4-BE49-F238E27FC236}">
              <a16:creationId xmlns:a16="http://schemas.microsoft.com/office/drawing/2014/main" id="{C2C115E7-E703-4C3E-AAE7-C2894A2165B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32" name="Text Box 116">
          <a:extLst>
            <a:ext uri="{FF2B5EF4-FFF2-40B4-BE49-F238E27FC236}">
              <a16:creationId xmlns:a16="http://schemas.microsoft.com/office/drawing/2014/main" id="{186587DE-B347-47E9-86E6-CA61D352310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33" name="Text Box 117">
          <a:extLst>
            <a:ext uri="{FF2B5EF4-FFF2-40B4-BE49-F238E27FC236}">
              <a16:creationId xmlns:a16="http://schemas.microsoft.com/office/drawing/2014/main" id="{9385480E-3262-4516-A717-D2657E5822E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34" name="Text Box 118">
          <a:extLst>
            <a:ext uri="{FF2B5EF4-FFF2-40B4-BE49-F238E27FC236}">
              <a16:creationId xmlns:a16="http://schemas.microsoft.com/office/drawing/2014/main" id="{BB29D239-422D-4D98-BAAF-11A8464594C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35" name="Text Box 119">
          <a:extLst>
            <a:ext uri="{FF2B5EF4-FFF2-40B4-BE49-F238E27FC236}">
              <a16:creationId xmlns:a16="http://schemas.microsoft.com/office/drawing/2014/main" id="{BF704699-7BE1-4949-9FC3-E15B2B3563F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36" name="Text Box 120">
          <a:extLst>
            <a:ext uri="{FF2B5EF4-FFF2-40B4-BE49-F238E27FC236}">
              <a16:creationId xmlns:a16="http://schemas.microsoft.com/office/drawing/2014/main" id="{3EFB1C3D-1CF3-402B-99DC-DA255664AB4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37" name="Text Box 121">
          <a:extLst>
            <a:ext uri="{FF2B5EF4-FFF2-40B4-BE49-F238E27FC236}">
              <a16:creationId xmlns:a16="http://schemas.microsoft.com/office/drawing/2014/main" id="{E573D40A-67C7-4EF8-8ADF-7251841BB1F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38" name="Text Box 125">
          <a:extLst>
            <a:ext uri="{FF2B5EF4-FFF2-40B4-BE49-F238E27FC236}">
              <a16:creationId xmlns:a16="http://schemas.microsoft.com/office/drawing/2014/main" id="{9AA9227D-E7A3-400A-BA5B-07DF795FE62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39" name="Text Box 126">
          <a:extLst>
            <a:ext uri="{FF2B5EF4-FFF2-40B4-BE49-F238E27FC236}">
              <a16:creationId xmlns:a16="http://schemas.microsoft.com/office/drawing/2014/main" id="{3D97666F-7221-4FFA-8F72-E3EDEB6AE8B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40" name="Text Box 127">
          <a:extLst>
            <a:ext uri="{FF2B5EF4-FFF2-40B4-BE49-F238E27FC236}">
              <a16:creationId xmlns:a16="http://schemas.microsoft.com/office/drawing/2014/main" id="{137AFF08-CA5B-438E-A1A3-04A46A2BB83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41" name="Text Box 128">
          <a:extLst>
            <a:ext uri="{FF2B5EF4-FFF2-40B4-BE49-F238E27FC236}">
              <a16:creationId xmlns:a16="http://schemas.microsoft.com/office/drawing/2014/main" id="{08353DAB-6A6E-4366-8082-CEB440683CA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42" name="Text Box 129">
          <a:extLst>
            <a:ext uri="{FF2B5EF4-FFF2-40B4-BE49-F238E27FC236}">
              <a16:creationId xmlns:a16="http://schemas.microsoft.com/office/drawing/2014/main" id="{FB22EE5F-5662-4A83-AF13-20AD65BE2B5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43" name="Text Box 130">
          <a:extLst>
            <a:ext uri="{FF2B5EF4-FFF2-40B4-BE49-F238E27FC236}">
              <a16:creationId xmlns:a16="http://schemas.microsoft.com/office/drawing/2014/main" id="{1D78AC64-3129-482B-A0ED-3D2213A40BB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44" name="Text Box 131">
          <a:extLst>
            <a:ext uri="{FF2B5EF4-FFF2-40B4-BE49-F238E27FC236}">
              <a16:creationId xmlns:a16="http://schemas.microsoft.com/office/drawing/2014/main" id="{EC6202E7-B498-4C9A-B18D-52A57E4EED8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45" name="Text Box 132">
          <a:extLst>
            <a:ext uri="{FF2B5EF4-FFF2-40B4-BE49-F238E27FC236}">
              <a16:creationId xmlns:a16="http://schemas.microsoft.com/office/drawing/2014/main" id="{354847E6-689A-4ACE-9037-2CBCC908131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46" name="Text Box 133">
          <a:extLst>
            <a:ext uri="{FF2B5EF4-FFF2-40B4-BE49-F238E27FC236}">
              <a16:creationId xmlns:a16="http://schemas.microsoft.com/office/drawing/2014/main" id="{93E00C91-EBDA-4B3B-BDE3-21E310DF925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47" name="Text Box 137">
          <a:extLst>
            <a:ext uri="{FF2B5EF4-FFF2-40B4-BE49-F238E27FC236}">
              <a16:creationId xmlns:a16="http://schemas.microsoft.com/office/drawing/2014/main" id="{009CA2D5-79E0-4727-A731-E7ABFE21C4C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4</xdr:col>
      <xdr:colOff>342900</xdr:colOff>
      <xdr:row>36</xdr:row>
      <xdr:rowOff>38100</xdr:rowOff>
    </xdr:to>
    <xdr:sp macro="" textlink="">
      <xdr:nvSpPr>
        <xdr:cNvPr id="39348" name="Text Box 138">
          <a:extLst>
            <a:ext uri="{FF2B5EF4-FFF2-40B4-BE49-F238E27FC236}">
              <a16:creationId xmlns:a16="http://schemas.microsoft.com/office/drawing/2014/main" id="{76BCF137-F0B0-4707-A78F-6240EE230BF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381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49" name="Text Box 139">
          <a:extLst>
            <a:ext uri="{FF2B5EF4-FFF2-40B4-BE49-F238E27FC236}">
              <a16:creationId xmlns:a16="http://schemas.microsoft.com/office/drawing/2014/main" id="{4DDCDC35-C6B1-461B-8369-5BEEC32952E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50" name="Text Box 140">
          <a:extLst>
            <a:ext uri="{FF2B5EF4-FFF2-40B4-BE49-F238E27FC236}">
              <a16:creationId xmlns:a16="http://schemas.microsoft.com/office/drawing/2014/main" id="{614896C3-5378-44FC-84E3-89B894A6760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51" name="Text Box 141">
          <a:extLst>
            <a:ext uri="{FF2B5EF4-FFF2-40B4-BE49-F238E27FC236}">
              <a16:creationId xmlns:a16="http://schemas.microsoft.com/office/drawing/2014/main" id="{561C164A-7F9B-4C07-9C73-D362A3E45BB5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52" name="Text Box 142">
          <a:extLst>
            <a:ext uri="{FF2B5EF4-FFF2-40B4-BE49-F238E27FC236}">
              <a16:creationId xmlns:a16="http://schemas.microsoft.com/office/drawing/2014/main" id="{B9EBA7DF-38F4-4862-A870-F8CA049C5D6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53" name="Text Box 143">
          <a:extLst>
            <a:ext uri="{FF2B5EF4-FFF2-40B4-BE49-F238E27FC236}">
              <a16:creationId xmlns:a16="http://schemas.microsoft.com/office/drawing/2014/main" id="{B37C1A4A-F27B-413F-BF69-0A63780F0D6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54" name="Text Box 144">
          <a:extLst>
            <a:ext uri="{FF2B5EF4-FFF2-40B4-BE49-F238E27FC236}">
              <a16:creationId xmlns:a16="http://schemas.microsoft.com/office/drawing/2014/main" id="{738D4E76-6000-4E0C-A410-4F29E089698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55" name="Text Box 145">
          <a:extLst>
            <a:ext uri="{FF2B5EF4-FFF2-40B4-BE49-F238E27FC236}">
              <a16:creationId xmlns:a16="http://schemas.microsoft.com/office/drawing/2014/main" id="{4A5238CC-2F66-452E-B6AA-58ACAEDAFBC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56" name="Text Box 149">
          <a:extLst>
            <a:ext uri="{FF2B5EF4-FFF2-40B4-BE49-F238E27FC236}">
              <a16:creationId xmlns:a16="http://schemas.microsoft.com/office/drawing/2014/main" id="{3C96071D-8B60-4648-99B9-5B6020EDB77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57" name="Text Box 150">
          <a:extLst>
            <a:ext uri="{FF2B5EF4-FFF2-40B4-BE49-F238E27FC236}">
              <a16:creationId xmlns:a16="http://schemas.microsoft.com/office/drawing/2014/main" id="{BB113EB4-907D-4B32-9C45-62F10B7CF5F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58" name="Text Box 151">
          <a:extLst>
            <a:ext uri="{FF2B5EF4-FFF2-40B4-BE49-F238E27FC236}">
              <a16:creationId xmlns:a16="http://schemas.microsoft.com/office/drawing/2014/main" id="{C524E86C-DA83-4761-9ACC-F30F48495CA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59" name="Text Box 152">
          <a:extLst>
            <a:ext uri="{FF2B5EF4-FFF2-40B4-BE49-F238E27FC236}">
              <a16:creationId xmlns:a16="http://schemas.microsoft.com/office/drawing/2014/main" id="{73884103-72E8-4137-A692-4FFEAF13952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60" name="Text Box 153">
          <a:extLst>
            <a:ext uri="{FF2B5EF4-FFF2-40B4-BE49-F238E27FC236}">
              <a16:creationId xmlns:a16="http://schemas.microsoft.com/office/drawing/2014/main" id="{025F1D0F-1426-4997-9EBA-968403410B0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61" name="Text Box 154">
          <a:extLst>
            <a:ext uri="{FF2B5EF4-FFF2-40B4-BE49-F238E27FC236}">
              <a16:creationId xmlns:a16="http://schemas.microsoft.com/office/drawing/2014/main" id="{FE94582A-0B0C-4FDC-8CC1-EDC6DD080A5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62" name="Text Box 155">
          <a:extLst>
            <a:ext uri="{FF2B5EF4-FFF2-40B4-BE49-F238E27FC236}">
              <a16:creationId xmlns:a16="http://schemas.microsoft.com/office/drawing/2014/main" id="{E76892DF-BD6F-4B76-8436-1A7B037E1D9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63" name="Text Box 156">
          <a:extLst>
            <a:ext uri="{FF2B5EF4-FFF2-40B4-BE49-F238E27FC236}">
              <a16:creationId xmlns:a16="http://schemas.microsoft.com/office/drawing/2014/main" id="{772B9CE1-9B87-4421-A10C-E7864B805A4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64" name="Text Box 157">
          <a:extLst>
            <a:ext uri="{FF2B5EF4-FFF2-40B4-BE49-F238E27FC236}">
              <a16:creationId xmlns:a16="http://schemas.microsoft.com/office/drawing/2014/main" id="{3C4FB867-B811-4D49-8739-0DE1D8246AA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65" name="Text Box 161">
          <a:extLst>
            <a:ext uri="{FF2B5EF4-FFF2-40B4-BE49-F238E27FC236}">
              <a16:creationId xmlns:a16="http://schemas.microsoft.com/office/drawing/2014/main" id="{C6864466-DB63-4BC9-8ACE-839DE888B60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66" name="Text Box 162">
          <a:extLst>
            <a:ext uri="{FF2B5EF4-FFF2-40B4-BE49-F238E27FC236}">
              <a16:creationId xmlns:a16="http://schemas.microsoft.com/office/drawing/2014/main" id="{7908F1E4-C8CD-4B2D-91AB-D7A3061534F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67" name="Text Box 163">
          <a:extLst>
            <a:ext uri="{FF2B5EF4-FFF2-40B4-BE49-F238E27FC236}">
              <a16:creationId xmlns:a16="http://schemas.microsoft.com/office/drawing/2014/main" id="{0C8A2D2B-CE92-4F59-BCA6-A0ADA07CF4A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68" name="Text Box 164">
          <a:extLst>
            <a:ext uri="{FF2B5EF4-FFF2-40B4-BE49-F238E27FC236}">
              <a16:creationId xmlns:a16="http://schemas.microsoft.com/office/drawing/2014/main" id="{8F4C2394-F7FB-4D6E-BABA-31F006341E5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69" name="Text Box 165">
          <a:extLst>
            <a:ext uri="{FF2B5EF4-FFF2-40B4-BE49-F238E27FC236}">
              <a16:creationId xmlns:a16="http://schemas.microsoft.com/office/drawing/2014/main" id="{96340B8D-18E7-42F9-8399-65A43647B19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70" name="Text Box 166">
          <a:extLst>
            <a:ext uri="{FF2B5EF4-FFF2-40B4-BE49-F238E27FC236}">
              <a16:creationId xmlns:a16="http://schemas.microsoft.com/office/drawing/2014/main" id="{7EF263D1-99D6-41D7-9266-182BC22D8DF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71" name="Text Box 167">
          <a:extLst>
            <a:ext uri="{FF2B5EF4-FFF2-40B4-BE49-F238E27FC236}">
              <a16:creationId xmlns:a16="http://schemas.microsoft.com/office/drawing/2014/main" id="{0D8E53C6-DD20-4479-A4BC-F1EF18E7720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72" name="Text Box 168">
          <a:extLst>
            <a:ext uri="{FF2B5EF4-FFF2-40B4-BE49-F238E27FC236}">
              <a16:creationId xmlns:a16="http://schemas.microsoft.com/office/drawing/2014/main" id="{D7A96766-DB6A-4768-A24C-E656A45803C4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73" name="Text Box 169">
          <a:extLst>
            <a:ext uri="{FF2B5EF4-FFF2-40B4-BE49-F238E27FC236}">
              <a16:creationId xmlns:a16="http://schemas.microsoft.com/office/drawing/2014/main" id="{084CFBF6-2D95-4CD0-95BD-7453FF2A32F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74" name="Text Box 170">
          <a:extLst>
            <a:ext uri="{FF2B5EF4-FFF2-40B4-BE49-F238E27FC236}">
              <a16:creationId xmlns:a16="http://schemas.microsoft.com/office/drawing/2014/main" id="{5B9D8763-675C-40AA-872F-A80849DBE8E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75" name="Text Box 171">
          <a:extLst>
            <a:ext uri="{FF2B5EF4-FFF2-40B4-BE49-F238E27FC236}">
              <a16:creationId xmlns:a16="http://schemas.microsoft.com/office/drawing/2014/main" id="{40FB2066-5CB4-4169-AC8B-9DEB9937AD9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76" name="Text Box 172">
          <a:extLst>
            <a:ext uri="{FF2B5EF4-FFF2-40B4-BE49-F238E27FC236}">
              <a16:creationId xmlns:a16="http://schemas.microsoft.com/office/drawing/2014/main" id="{D8740268-F3D8-49B1-85A9-DE38727D497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77" name="Text Box 173">
          <a:extLst>
            <a:ext uri="{FF2B5EF4-FFF2-40B4-BE49-F238E27FC236}">
              <a16:creationId xmlns:a16="http://schemas.microsoft.com/office/drawing/2014/main" id="{32AD0873-875C-4B01-85A7-F4026EE51FF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78" name="Text Box 174">
          <a:extLst>
            <a:ext uri="{FF2B5EF4-FFF2-40B4-BE49-F238E27FC236}">
              <a16:creationId xmlns:a16="http://schemas.microsoft.com/office/drawing/2014/main" id="{A7D9DDA2-47AA-4B09-A5CF-FE9F81BD6E7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35</xdr:row>
      <xdr:rowOff>0</xdr:rowOff>
    </xdr:from>
    <xdr:to>
      <xdr:col>5</xdr:col>
      <xdr:colOff>95250</xdr:colOff>
      <xdr:row>36</xdr:row>
      <xdr:rowOff>123825</xdr:rowOff>
    </xdr:to>
    <xdr:sp macro="" textlink="">
      <xdr:nvSpPr>
        <xdr:cNvPr id="39379" name="Text Box 175">
          <a:extLst>
            <a:ext uri="{FF2B5EF4-FFF2-40B4-BE49-F238E27FC236}">
              <a16:creationId xmlns:a16="http://schemas.microsoft.com/office/drawing/2014/main" id="{8517C9B5-CAE5-475B-A856-2AB5A13DB1F9}"/>
            </a:ext>
          </a:extLst>
        </xdr:cNvPr>
        <xdr:cNvSpPr txBox="1">
          <a:spLocks noChangeArrowheads="1"/>
        </xdr:cNvSpPr>
      </xdr:nvSpPr>
      <xdr:spPr bwMode="auto">
        <a:xfrm>
          <a:off x="4838700" y="6572250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80" name="Text Box 176">
          <a:extLst>
            <a:ext uri="{FF2B5EF4-FFF2-40B4-BE49-F238E27FC236}">
              <a16:creationId xmlns:a16="http://schemas.microsoft.com/office/drawing/2014/main" id="{C038A863-6075-49A6-83F8-F2F30655648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35</xdr:row>
      <xdr:rowOff>0</xdr:rowOff>
    </xdr:from>
    <xdr:to>
      <xdr:col>4</xdr:col>
      <xdr:colOff>314325</xdr:colOff>
      <xdr:row>36</xdr:row>
      <xdr:rowOff>123825</xdr:rowOff>
    </xdr:to>
    <xdr:sp macro="" textlink="">
      <xdr:nvSpPr>
        <xdr:cNvPr id="39381" name="Text Box 177">
          <a:extLst>
            <a:ext uri="{FF2B5EF4-FFF2-40B4-BE49-F238E27FC236}">
              <a16:creationId xmlns:a16="http://schemas.microsoft.com/office/drawing/2014/main" id="{F99076D7-1027-4AE8-864B-74C5901851A5}"/>
            </a:ext>
          </a:extLst>
        </xdr:cNvPr>
        <xdr:cNvSpPr txBox="1">
          <a:spLocks noChangeArrowheads="1"/>
        </xdr:cNvSpPr>
      </xdr:nvSpPr>
      <xdr:spPr bwMode="auto">
        <a:xfrm>
          <a:off x="4733925" y="6572250"/>
          <a:ext cx="666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82" name="Text Box 178">
          <a:extLst>
            <a:ext uri="{FF2B5EF4-FFF2-40B4-BE49-F238E27FC236}">
              <a16:creationId xmlns:a16="http://schemas.microsoft.com/office/drawing/2014/main" id="{87B74427-FD22-4F77-9441-3BB584B9327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83" name="Text Box 179">
          <a:extLst>
            <a:ext uri="{FF2B5EF4-FFF2-40B4-BE49-F238E27FC236}">
              <a16:creationId xmlns:a16="http://schemas.microsoft.com/office/drawing/2014/main" id="{98690303-4241-43BE-9850-C989024DC4E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84" name="Text Box 180">
          <a:extLst>
            <a:ext uri="{FF2B5EF4-FFF2-40B4-BE49-F238E27FC236}">
              <a16:creationId xmlns:a16="http://schemas.microsoft.com/office/drawing/2014/main" id="{FEC7429E-4305-4322-AC12-C21A9F09B0D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85" name="Text Box 181">
          <a:extLst>
            <a:ext uri="{FF2B5EF4-FFF2-40B4-BE49-F238E27FC236}">
              <a16:creationId xmlns:a16="http://schemas.microsoft.com/office/drawing/2014/main" id="{8A2AB4BD-68BA-416F-AC66-2001C23F407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86" name="Text Box 182">
          <a:extLst>
            <a:ext uri="{FF2B5EF4-FFF2-40B4-BE49-F238E27FC236}">
              <a16:creationId xmlns:a16="http://schemas.microsoft.com/office/drawing/2014/main" id="{05BA0FB1-4DFC-4C8C-B93C-C039E778C5B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87" name="Text Box 183">
          <a:extLst>
            <a:ext uri="{FF2B5EF4-FFF2-40B4-BE49-F238E27FC236}">
              <a16:creationId xmlns:a16="http://schemas.microsoft.com/office/drawing/2014/main" id="{529F9766-CEA1-4AB1-98A3-277F4ED45F5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88" name="Text Box 184">
          <a:extLst>
            <a:ext uri="{FF2B5EF4-FFF2-40B4-BE49-F238E27FC236}">
              <a16:creationId xmlns:a16="http://schemas.microsoft.com/office/drawing/2014/main" id="{7FC9E98A-954C-424A-9D2A-83228F6E00B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89" name="Text Box 185">
          <a:extLst>
            <a:ext uri="{FF2B5EF4-FFF2-40B4-BE49-F238E27FC236}">
              <a16:creationId xmlns:a16="http://schemas.microsoft.com/office/drawing/2014/main" id="{E8ED70E2-8C6B-4B9B-9255-22AF18EE9C7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90" name="Text Box 186">
          <a:extLst>
            <a:ext uri="{FF2B5EF4-FFF2-40B4-BE49-F238E27FC236}">
              <a16:creationId xmlns:a16="http://schemas.microsoft.com/office/drawing/2014/main" id="{1FF47F4F-DA17-44FE-981A-8F29509F569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91" name="Text Box 187">
          <a:extLst>
            <a:ext uri="{FF2B5EF4-FFF2-40B4-BE49-F238E27FC236}">
              <a16:creationId xmlns:a16="http://schemas.microsoft.com/office/drawing/2014/main" id="{B48F527D-DA2C-420D-B3EB-FDAC6FBED71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92" name="Text Box 188">
          <a:extLst>
            <a:ext uri="{FF2B5EF4-FFF2-40B4-BE49-F238E27FC236}">
              <a16:creationId xmlns:a16="http://schemas.microsoft.com/office/drawing/2014/main" id="{8B1819C0-5AFD-4DB6-9C2A-99BDA2587BF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93" name="Text Box 189">
          <a:extLst>
            <a:ext uri="{FF2B5EF4-FFF2-40B4-BE49-F238E27FC236}">
              <a16:creationId xmlns:a16="http://schemas.microsoft.com/office/drawing/2014/main" id="{4F976E0F-EB42-422A-92EF-AE90EED3E60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94" name="Text Box 190">
          <a:extLst>
            <a:ext uri="{FF2B5EF4-FFF2-40B4-BE49-F238E27FC236}">
              <a16:creationId xmlns:a16="http://schemas.microsoft.com/office/drawing/2014/main" id="{8CE88F28-53A1-4A60-BD75-0ED2F68A374D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95" name="Text Box 191">
          <a:extLst>
            <a:ext uri="{FF2B5EF4-FFF2-40B4-BE49-F238E27FC236}">
              <a16:creationId xmlns:a16="http://schemas.microsoft.com/office/drawing/2014/main" id="{3EE8B37E-C9D2-4F7F-A61A-B956DF2F878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96" name="Text Box 192">
          <a:extLst>
            <a:ext uri="{FF2B5EF4-FFF2-40B4-BE49-F238E27FC236}">
              <a16:creationId xmlns:a16="http://schemas.microsoft.com/office/drawing/2014/main" id="{FC796B3D-86BB-4F42-A974-C2E6F5137463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97" name="Text Box 193">
          <a:extLst>
            <a:ext uri="{FF2B5EF4-FFF2-40B4-BE49-F238E27FC236}">
              <a16:creationId xmlns:a16="http://schemas.microsoft.com/office/drawing/2014/main" id="{B81C76E0-A7C5-4762-B046-E3FED211C126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98" name="Text Box 194">
          <a:extLst>
            <a:ext uri="{FF2B5EF4-FFF2-40B4-BE49-F238E27FC236}">
              <a16:creationId xmlns:a16="http://schemas.microsoft.com/office/drawing/2014/main" id="{E8231168-6E26-4458-9580-54762B711AA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399" name="Text Box 195">
          <a:extLst>
            <a:ext uri="{FF2B5EF4-FFF2-40B4-BE49-F238E27FC236}">
              <a16:creationId xmlns:a16="http://schemas.microsoft.com/office/drawing/2014/main" id="{030611FF-CCF6-47C6-A7C9-F9F53607ECE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00" name="Text Box 196">
          <a:extLst>
            <a:ext uri="{FF2B5EF4-FFF2-40B4-BE49-F238E27FC236}">
              <a16:creationId xmlns:a16="http://schemas.microsoft.com/office/drawing/2014/main" id="{C7D12DAF-2D8C-4436-9553-B80A870947DB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01" name="Text Box 197">
          <a:extLst>
            <a:ext uri="{FF2B5EF4-FFF2-40B4-BE49-F238E27FC236}">
              <a16:creationId xmlns:a16="http://schemas.microsoft.com/office/drawing/2014/main" id="{1F763255-939E-404A-A5AF-0128B55C5B91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02" name="Text Box 198">
          <a:extLst>
            <a:ext uri="{FF2B5EF4-FFF2-40B4-BE49-F238E27FC236}">
              <a16:creationId xmlns:a16="http://schemas.microsoft.com/office/drawing/2014/main" id="{415C1FA6-820D-4C0D-AC76-8360187A258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03" name="Text Box 199">
          <a:extLst>
            <a:ext uri="{FF2B5EF4-FFF2-40B4-BE49-F238E27FC236}">
              <a16:creationId xmlns:a16="http://schemas.microsoft.com/office/drawing/2014/main" id="{1F76DDF7-F7FB-4D74-A568-3D35EFDBC5C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04" name="Text Box 200">
          <a:extLst>
            <a:ext uri="{FF2B5EF4-FFF2-40B4-BE49-F238E27FC236}">
              <a16:creationId xmlns:a16="http://schemas.microsoft.com/office/drawing/2014/main" id="{9190E928-F3B3-46E7-9FE8-6E24CCC0246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05" name="Text Box 201">
          <a:extLst>
            <a:ext uri="{FF2B5EF4-FFF2-40B4-BE49-F238E27FC236}">
              <a16:creationId xmlns:a16="http://schemas.microsoft.com/office/drawing/2014/main" id="{156C11D0-1D37-4AB9-8049-708A13001469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06" name="Text Box 202">
          <a:extLst>
            <a:ext uri="{FF2B5EF4-FFF2-40B4-BE49-F238E27FC236}">
              <a16:creationId xmlns:a16="http://schemas.microsoft.com/office/drawing/2014/main" id="{01F66CEB-47BA-435A-B1E7-A249145ACA5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07" name="Text Box 203">
          <a:extLst>
            <a:ext uri="{FF2B5EF4-FFF2-40B4-BE49-F238E27FC236}">
              <a16:creationId xmlns:a16="http://schemas.microsoft.com/office/drawing/2014/main" id="{37F700A2-BE9C-489B-8B5F-7AD935A093A0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08" name="Text Box 204">
          <a:extLst>
            <a:ext uri="{FF2B5EF4-FFF2-40B4-BE49-F238E27FC236}">
              <a16:creationId xmlns:a16="http://schemas.microsoft.com/office/drawing/2014/main" id="{4EA69E0E-B04C-4395-B805-7C528840115C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35</xdr:row>
      <xdr:rowOff>0</xdr:rowOff>
    </xdr:from>
    <xdr:to>
      <xdr:col>4</xdr:col>
      <xdr:colOff>171450</xdr:colOff>
      <xdr:row>36</xdr:row>
      <xdr:rowOff>123825</xdr:rowOff>
    </xdr:to>
    <xdr:sp macro="" textlink="">
      <xdr:nvSpPr>
        <xdr:cNvPr id="39409" name="Text Box 205">
          <a:extLst>
            <a:ext uri="{FF2B5EF4-FFF2-40B4-BE49-F238E27FC236}">
              <a16:creationId xmlns:a16="http://schemas.microsoft.com/office/drawing/2014/main" id="{4246FB31-30DA-42F1-985B-1CF611931B1C}"/>
            </a:ext>
          </a:extLst>
        </xdr:cNvPr>
        <xdr:cNvSpPr txBox="1">
          <a:spLocks noChangeArrowheads="1"/>
        </xdr:cNvSpPr>
      </xdr:nvSpPr>
      <xdr:spPr bwMode="auto">
        <a:xfrm>
          <a:off x="4581525" y="6572250"/>
          <a:ext cx="762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10" name="Text Box 206">
          <a:extLst>
            <a:ext uri="{FF2B5EF4-FFF2-40B4-BE49-F238E27FC236}">
              <a16:creationId xmlns:a16="http://schemas.microsoft.com/office/drawing/2014/main" id="{7FCA7254-4E98-44ED-914F-CFA39B01EE9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11" name="Text Box 207">
          <a:extLst>
            <a:ext uri="{FF2B5EF4-FFF2-40B4-BE49-F238E27FC236}">
              <a16:creationId xmlns:a16="http://schemas.microsoft.com/office/drawing/2014/main" id="{6F95B972-23BC-47D2-86EA-6A737BC07D1A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12" name="Text Box 208">
          <a:extLst>
            <a:ext uri="{FF2B5EF4-FFF2-40B4-BE49-F238E27FC236}">
              <a16:creationId xmlns:a16="http://schemas.microsoft.com/office/drawing/2014/main" id="{FA63F324-785F-4F1D-9336-94EE5D4890EE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13" name="Text Box 209">
          <a:extLst>
            <a:ext uri="{FF2B5EF4-FFF2-40B4-BE49-F238E27FC236}">
              <a16:creationId xmlns:a16="http://schemas.microsoft.com/office/drawing/2014/main" id="{F7AB95D4-30C5-492D-A819-E546EA6D3EA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14" name="Text Box 210">
          <a:extLst>
            <a:ext uri="{FF2B5EF4-FFF2-40B4-BE49-F238E27FC236}">
              <a16:creationId xmlns:a16="http://schemas.microsoft.com/office/drawing/2014/main" id="{C8DAA9DE-119A-4A80-B7AA-6AF492BCE2E7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15" name="Text Box 211">
          <a:extLst>
            <a:ext uri="{FF2B5EF4-FFF2-40B4-BE49-F238E27FC236}">
              <a16:creationId xmlns:a16="http://schemas.microsoft.com/office/drawing/2014/main" id="{B9F724DB-BC3C-422A-A6AB-57B3E21F81E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16" name="Text Box 212">
          <a:extLst>
            <a:ext uri="{FF2B5EF4-FFF2-40B4-BE49-F238E27FC236}">
              <a16:creationId xmlns:a16="http://schemas.microsoft.com/office/drawing/2014/main" id="{723D1F6D-BF99-4965-BF9C-BB9D02D420FF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17" name="Text Box 213">
          <a:extLst>
            <a:ext uri="{FF2B5EF4-FFF2-40B4-BE49-F238E27FC236}">
              <a16:creationId xmlns:a16="http://schemas.microsoft.com/office/drawing/2014/main" id="{90F65DFB-2FF4-4617-91F8-EA5499AD4362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18" name="Text Box 214">
          <a:extLst>
            <a:ext uri="{FF2B5EF4-FFF2-40B4-BE49-F238E27FC236}">
              <a16:creationId xmlns:a16="http://schemas.microsoft.com/office/drawing/2014/main" id="{FC60E56F-7D9C-4738-AC69-28C30C185D38}"/>
            </a:ext>
          </a:extLst>
        </xdr:cNvPr>
        <xdr:cNvSpPr txBox="1">
          <a:spLocks noChangeArrowheads="1"/>
        </xdr:cNvSpPr>
      </xdr:nvSpPr>
      <xdr:spPr bwMode="auto">
        <a:xfrm>
          <a:off x="47910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35</xdr:row>
      <xdr:rowOff>0</xdr:rowOff>
    </xdr:from>
    <xdr:to>
      <xdr:col>4</xdr:col>
      <xdr:colOff>171450</xdr:colOff>
      <xdr:row>36</xdr:row>
      <xdr:rowOff>123825</xdr:rowOff>
    </xdr:to>
    <xdr:sp macro="" textlink="">
      <xdr:nvSpPr>
        <xdr:cNvPr id="39419" name="Text Box 215">
          <a:extLst>
            <a:ext uri="{FF2B5EF4-FFF2-40B4-BE49-F238E27FC236}">
              <a16:creationId xmlns:a16="http://schemas.microsoft.com/office/drawing/2014/main" id="{4AC8B6DD-73FF-463E-A570-8984004880E7}"/>
            </a:ext>
          </a:extLst>
        </xdr:cNvPr>
        <xdr:cNvSpPr txBox="1">
          <a:spLocks noChangeArrowheads="1"/>
        </xdr:cNvSpPr>
      </xdr:nvSpPr>
      <xdr:spPr bwMode="auto">
        <a:xfrm>
          <a:off x="4581525" y="6572250"/>
          <a:ext cx="762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20" name="Text Box 216">
          <a:extLst>
            <a:ext uri="{FF2B5EF4-FFF2-40B4-BE49-F238E27FC236}">
              <a16:creationId xmlns:a16="http://schemas.microsoft.com/office/drawing/2014/main" id="{B62E2BF5-CD05-4C6E-8F01-52AEF5B17D48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21" name="Text Box 217">
          <a:extLst>
            <a:ext uri="{FF2B5EF4-FFF2-40B4-BE49-F238E27FC236}">
              <a16:creationId xmlns:a16="http://schemas.microsoft.com/office/drawing/2014/main" id="{6E2A02C9-580B-4439-A184-6E737EAA47E0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22" name="Text Box 218">
          <a:extLst>
            <a:ext uri="{FF2B5EF4-FFF2-40B4-BE49-F238E27FC236}">
              <a16:creationId xmlns:a16="http://schemas.microsoft.com/office/drawing/2014/main" id="{BD08ACF8-C1B6-400A-B11E-FF0B2AC4542D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23" name="Text Box 219">
          <a:extLst>
            <a:ext uri="{FF2B5EF4-FFF2-40B4-BE49-F238E27FC236}">
              <a16:creationId xmlns:a16="http://schemas.microsoft.com/office/drawing/2014/main" id="{2DDFF9B9-A47B-485E-904C-C1EF583F5C86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24" name="Text Box 220">
          <a:extLst>
            <a:ext uri="{FF2B5EF4-FFF2-40B4-BE49-F238E27FC236}">
              <a16:creationId xmlns:a16="http://schemas.microsoft.com/office/drawing/2014/main" id="{32F1BA79-0351-499D-A02D-89BA97F6C022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25" name="Text Box 221">
          <a:extLst>
            <a:ext uri="{FF2B5EF4-FFF2-40B4-BE49-F238E27FC236}">
              <a16:creationId xmlns:a16="http://schemas.microsoft.com/office/drawing/2014/main" id="{6B2BC20A-662D-4DA2-A66F-260E35D5F978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26" name="Text Box 222">
          <a:extLst>
            <a:ext uri="{FF2B5EF4-FFF2-40B4-BE49-F238E27FC236}">
              <a16:creationId xmlns:a16="http://schemas.microsoft.com/office/drawing/2014/main" id="{4C24E2A3-B5BF-4ECC-B5BF-E8DAB67753B1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27" name="Text Box 223">
          <a:extLst>
            <a:ext uri="{FF2B5EF4-FFF2-40B4-BE49-F238E27FC236}">
              <a16:creationId xmlns:a16="http://schemas.microsoft.com/office/drawing/2014/main" id="{7EE1F2BE-CEF8-4DAB-AEB6-4D84A4D1A55C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28" name="Text Box 224">
          <a:extLst>
            <a:ext uri="{FF2B5EF4-FFF2-40B4-BE49-F238E27FC236}">
              <a16:creationId xmlns:a16="http://schemas.microsoft.com/office/drawing/2014/main" id="{33F6CC47-616D-4E22-BC8F-13EFBB81DDF6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29" name="Text Box 225">
          <a:extLst>
            <a:ext uri="{FF2B5EF4-FFF2-40B4-BE49-F238E27FC236}">
              <a16:creationId xmlns:a16="http://schemas.microsoft.com/office/drawing/2014/main" id="{003D52C5-3829-45DF-A426-4EABCCBD9D7F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30" name="Text Box 226">
          <a:extLst>
            <a:ext uri="{FF2B5EF4-FFF2-40B4-BE49-F238E27FC236}">
              <a16:creationId xmlns:a16="http://schemas.microsoft.com/office/drawing/2014/main" id="{51E62AF7-EA87-4C68-8EF8-2F2AF0F9DFF8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31" name="Text Box 227">
          <a:extLst>
            <a:ext uri="{FF2B5EF4-FFF2-40B4-BE49-F238E27FC236}">
              <a16:creationId xmlns:a16="http://schemas.microsoft.com/office/drawing/2014/main" id="{E8E71F17-A1A8-4338-BA2F-5F96878504B8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32" name="Text Box 228">
          <a:extLst>
            <a:ext uri="{FF2B5EF4-FFF2-40B4-BE49-F238E27FC236}">
              <a16:creationId xmlns:a16="http://schemas.microsoft.com/office/drawing/2014/main" id="{B7353B37-9A3F-4209-9335-C731C01A3455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33" name="Text Box 229">
          <a:extLst>
            <a:ext uri="{FF2B5EF4-FFF2-40B4-BE49-F238E27FC236}">
              <a16:creationId xmlns:a16="http://schemas.microsoft.com/office/drawing/2014/main" id="{D26993D0-4C1C-46DE-A688-2EABEE1456DC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34" name="Text Box 230">
          <a:extLst>
            <a:ext uri="{FF2B5EF4-FFF2-40B4-BE49-F238E27FC236}">
              <a16:creationId xmlns:a16="http://schemas.microsoft.com/office/drawing/2014/main" id="{D4576BC1-D7A6-4369-AB85-6A1D656EF7CA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35" name="Text Box 231">
          <a:extLst>
            <a:ext uri="{FF2B5EF4-FFF2-40B4-BE49-F238E27FC236}">
              <a16:creationId xmlns:a16="http://schemas.microsoft.com/office/drawing/2014/main" id="{0C16381D-A738-4C0A-90D1-6C4311590EE7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36" name="Text Box 232">
          <a:extLst>
            <a:ext uri="{FF2B5EF4-FFF2-40B4-BE49-F238E27FC236}">
              <a16:creationId xmlns:a16="http://schemas.microsoft.com/office/drawing/2014/main" id="{BEF1AC4F-72C6-4C9F-A3D5-ACA800C2CE11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37" name="Text Box 233">
          <a:extLst>
            <a:ext uri="{FF2B5EF4-FFF2-40B4-BE49-F238E27FC236}">
              <a16:creationId xmlns:a16="http://schemas.microsoft.com/office/drawing/2014/main" id="{E87715CA-2ED3-42A9-A1DF-B5936B9C04B8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38" name="Text Box 234">
          <a:extLst>
            <a:ext uri="{FF2B5EF4-FFF2-40B4-BE49-F238E27FC236}">
              <a16:creationId xmlns:a16="http://schemas.microsoft.com/office/drawing/2014/main" id="{2A85473A-5CC1-4DE6-B48D-389706E88CF2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39" name="Text Box 235">
          <a:extLst>
            <a:ext uri="{FF2B5EF4-FFF2-40B4-BE49-F238E27FC236}">
              <a16:creationId xmlns:a16="http://schemas.microsoft.com/office/drawing/2014/main" id="{D1A840F1-4115-4687-ADFB-1537BE3F1761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30</xdr:row>
      <xdr:rowOff>0</xdr:rowOff>
    </xdr:from>
    <xdr:to>
      <xdr:col>4</xdr:col>
      <xdr:colOff>171450</xdr:colOff>
      <xdr:row>31</xdr:row>
      <xdr:rowOff>114300</xdr:rowOff>
    </xdr:to>
    <xdr:sp macro="" textlink="">
      <xdr:nvSpPr>
        <xdr:cNvPr id="39440" name="Text Box 236">
          <a:extLst>
            <a:ext uri="{FF2B5EF4-FFF2-40B4-BE49-F238E27FC236}">
              <a16:creationId xmlns:a16="http://schemas.microsoft.com/office/drawing/2014/main" id="{1CF710CF-97C5-451E-95B4-F88843E87C96}"/>
            </a:ext>
          </a:extLst>
        </xdr:cNvPr>
        <xdr:cNvSpPr txBox="1">
          <a:spLocks noChangeArrowheads="1"/>
        </xdr:cNvSpPr>
      </xdr:nvSpPr>
      <xdr:spPr bwMode="auto">
        <a:xfrm>
          <a:off x="4581525" y="5857875"/>
          <a:ext cx="762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41" name="Text Box 237">
          <a:extLst>
            <a:ext uri="{FF2B5EF4-FFF2-40B4-BE49-F238E27FC236}">
              <a16:creationId xmlns:a16="http://schemas.microsoft.com/office/drawing/2014/main" id="{DCF21330-C4E7-44F3-86E7-1F2A857144CC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42" name="Text Box 238">
          <a:extLst>
            <a:ext uri="{FF2B5EF4-FFF2-40B4-BE49-F238E27FC236}">
              <a16:creationId xmlns:a16="http://schemas.microsoft.com/office/drawing/2014/main" id="{5DDA5358-4BD7-46D5-9AD6-49012F794A94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43" name="Text Box 239">
          <a:extLst>
            <a:ext uri="{FF2B5EF4-FFF2-40B4-BE49-F238E27FC236}">
              <a16:creationId xmlns:a16="http://schemas.microsoft.com/office/drawing/2014/main" id="{D1195F5E-FE7E-44C0-B24A-3C5D38A6A954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44" name="Text Box 240">
          <a:extLst>
            <a:ext uri="{FF2B5EF4-FFF2-40B4-BE49-F238E27FC236}">
              <a16:creationId xmlns:a16="http://schemas.microsoft.com/office/drawing/2014/main" id="{38C85854-AA65-4205-90B9-423DF98FD75F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30</xdr:row>
      <xdr:rowOff>0</xdr:rowOff>
    </xdr:from>
    <xdr:to>
      <xdr:col>5</xdr:col>
      <xdr:colOff>9525</xdr:colOff>
      <xdr:row>31</xdr:row>
      <xdr:rowOff>114300</xdr:rowOff>
    </xdr:to>
    <xdr:sp macro="" textlink="">
      <xdr:nvSpPr>
        <xdr:cNvPr id="39445" name="Text Box 241">
          <a:extLst>
            <a:ext uri="{FF2B5EF4-FFF2-40B4-BE49-F238E27FC236}">
              <a16:creationId xmlns:a16="http://schemas.microsoft.com/office/drawing/2014/main" id="{C7AF54D7-9E83-4402-A6B7-D5EDB779FF49}"/>
            </a:ext>
          </a:extLst>
        </xdr:cNvPr>
        <xdr:cNvSpPr txBox="1">
          <a:spLocks noChangeArrowheads="1"/>
        </xdr:cNvSpPr>
      </xdr:nvSpPr>
      <xdr:spPr bwMode="auto">
        <a:xfrm>
          <a:off x="47910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35</xdr:row>
      <xdr:rowOff>0</xdr:rowOff>
    </xdr:from>
    <xdr:to>
      <xdr:col>5</xdr:col>
      <xdr:colOff>9525</xdr:colOff>
      <xdr:row>36</xdr:row>
      <xdr:rowOff>123825</xdr:rowOff>
    </xdr:to>
    <xdr:sp macro="" textlink="">
      <xdr:nvSpPr>
        <xdr:cNvPr id="39446" name="Text Box 246">
          <a:extLst>
            <a:ext uri="{FF2B5EF4-FFF2-40B4-BE49-F238E27FC236}">
              <a16:creationId xmlns:a16="http://schemas.microsoft.com/office/drawing/2014/main" id="{6CAB9E7C-AC79-4F35-89E1-448EFBAB7BEF}"/>
            </a:ext>
          </a:extLst>
        </xdr:cNvPr>
        <xdr:cNvSpPr txBox="1">
          <a:spLocks noChangeArrowheads="1"/>
        </xdr:cNvSpPr>
      </xdr:nvSpPr>
      <xdr:spPr bwMode="auto">
        <a:xfrm>
          <a:off x="4810125" y="6572250"/>
          <a:ext cx="285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9525</xdr:colOff>
      <xdr:row>22</xdr:row>
      <xdr:rowOff>257175</xdr:rowOff>
    </xdr:to>
    <xdr:sp macro="" textlink="">
      <xdr:nvSpPr>
        <xdr:cNvPr id="39447" name="Text Box 187">
          <a:extLst>
            <a:ext uri="{FF2B5EF4-FFF2-40B4-BE49-F238E27FC236}">
              <a16:creationId xmlns:a16="http://schemas.microsoft.com/office/drawing/2014/main" id="{313DD736-8D49-43CE-9350-8455345D4A30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29</xdr:row>
      <xdr:rowOff>0</xdr:rowOff>
    </xdr:from>
    <xdr:to>
      <xdr:col>5</xdr:col>
      <xdr:colOff>9525</xdr:colOff>
      <xdr:row>30</xdr:row>
      <xdr:rowOff>123825</xdr:rowOff>
    </xdr:to>
    <xdr:sp macro="" textlink="">
      <xdr:nvSpPr>
        <xdr:cNvPr id="39448" name="Text Box 188">
          <a:extLst>
            <a:ext uri="{FF2B5EF4-FFF2-40B4-BE49-F238E27FC236}">
              <a16:creationId xmlns:a16="http://schemas.microsoft.com/office/drawing/2014/main" id="{B22CA873-CA20-4BEF-BC8E-7E45BA7BCA9D}"/>
            </a:ext>
          </a:extLst>
        </xdr:cNvPr>
        <xdr:cNvSpPr txBox="1">
          <a:spLocks noChangeArrowheads="1"/>
        </xdr:cNvSpPr>
      </xdr:nvSpPr>
      <xdr:spPr bwMode="auto">
        <a:xfrm>
          <a:off x="4800600" y="5715000"/>
          <a:ext cx="381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30</xdr:row>
      <xdr:rowOff>0</xdr:rowOff>
    </xdr:from>
    <xdr:to>
      <xdr:col>5</xdr:col>
      <xdr:colOff>9525</xdr:colOff>
      <xdr:row>31</xdr:row>
      <xdr:rowOff>123825</xdr:rowOff>
    </xdr:to>
    <xdr:sp macro="" textlink="">
      <xdr:nvSpPr>
        <xdr:cNvPr id="39449" name="Text Box 189">
          <a:extLst>
            <a:ext uri="{FF2B5EF4-FFF2-40B4-BE49-F238E27FC236}">
              <a16:creationId xmlns:a16="http://schemas.microsoft.com/office/drawing/2014/main" id="{A66F075D-1D97-4FE5-B605-34D5CF02183C}"/>
            </a:ext>
          </a:extLst>
        </xdr:cNvPr>
        <xdr:cNvSpPr txBox="1">
          <a:spLocks noChangeArrowheads="1"/>
        </xdr:cNvSpPr>
      </xdr:nvSpPr>
      <xdr:spPr bwMode="auto">
        <a:xfrm>
          <a:off x="4800600" y="5857875"/>
          <a:ext cx="381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30</xdr:row>
      <xdr:rowOff>0</xdr:rowOff>
    </xdr:from>
    <xdr:to>
      <xdr:col>5</xdr:col>
      <xdr:colOff>9525</xdr:colOff>
      <xdr:row>31</xdr:row>
      <xdr:rowOff>123825</xdr:rowOff>
    </xdr:to>
    <xdr:sp macro="" textlink="">
      <xdr:nvSpPr>
        <xdr:cNvPr id="39450" name="Text Box 190">
          <a:extLst>
            <a:ext uri="{FF2B5EF4-FFF2-40B4-BE49-F238E27FC236}">
              <a16:creationId xmlns:a16="http://schemas.microsoft.com/office/drawing/2014/main" id="{3CAFE59A-0A77-4B70-9220-215234E941D7}"/>
            </a:ext>
          </a:extLst>
        </xdr:cNvPr>
        <xdr:cNvSpPr txBox="1">
          <a:spLocks noChangeArrowheads="1"/>
        </xdr:cNvSpPr>
      </xdr:nvSpPr>
      <xdr:spPr bwMode="auto">
        <a:xfrm>
          <a:off x="4800600" y="5857875"/>
          <a:ext cx="381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30</xdr:row>
      <xdr:rowOff>0</xdr:rowOff>
    </xdr:from>
    <xdr:to>
      <xdr:col>5</xdr:col>
      <xdr:colOff>9525</xdr:colOff>
      <xdr:row>31</xdr:row>
      <xdr:rowOff>123825</xdr:rowOff>
    </xdr:to>
    <xdr:sp macro="" textlink="">
      <xdr:nvSpPr>
        <xdr:cNvPr id="39451" name="Text Box 191">
          <a:extLst>
            <a:ext uri="{FF2B5EF4-FFF2-40B4-BE49-F238E27FC236}">
              <a16:creationId xmlns:a16="http://schemas.microsoft.com/office/drawing/2014/main" id="{AA3A9F7A-D745-4339-AFDE-8D292ECA0E15}"/>
            </a:ext>
          </a:extLst>
        </xdr:cNvPr>
        <xdr:cNvSpPr txBox="1">
          <a:spLocks noChangeArrowheads="1"/>
        </xdr:cNvSpPr>
      </xdr:nvSpPr>
      <xdr:spPr bwMode="auto">
        <a:xfrm>
          <a:off x="4800600" y="5857875"/>
          <a:ext cx="381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30</xdr:row>
      <xdr:rowOff>0</xdr:rowOff>
    </xdr:from>
    <xdr:to>
      <xdr:col>5</xdr:col>
      <xdr:colOff>9525</xdr:colOff>
      <xdr:row>31</xdr:row>
      <xdr:rowOff>123825</xdr:rowOff>
    </xdr:to>
    <xdr:sp macro="" textlink="">
      <xdr:nvSpPr>
        <xdr:cNvPr id="39452" name="Text Box 192">
          <a:extLst>
            <a:ext uri="{FF2B5EF4-FFF2-40B4-BE49-F238E27FC236}">
              <a16:creationId xmlns:a16="http://schemas.microsoft.com/office/drawing/2014/main" id="{72B9E9F9-4DB6-4BF9-9F1B-D00D0DE489C9}"/>
            </a:ext>
          </a:extLst>
        </xdr:cNvPr>
        <xdr:cNvSpPr txBox="1">
          <a:spLocks noChangeArrowheads="1"/>
        </xdr:cNvSpPr>
      </xdr:nvSpPr>
      <xdr:spPr bwMode="auto">
        <a:xfrm>
          <a:off x="4800600" y="5857875"/>
          <a:ext cx="381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9525</xdr:colOff>
      <xdr:row>32</xdr:row>
      <xdr:rowOff>133350</xdr:rowOff>
    </xdr:to>
    <xdr:sp macro="" textlink="">
      <xdr:nvSpPr>
        <xdr:cNvPr id="39453" name="Text Box 193">
          <a:extLst>
            <a:ext uri="{FF2B5EF4-FFF2-40B4-BE49-F238E27FC236}">
              <a16:creationId xmlns:a16="http://schemas.microsoft.com/office/drawing/2014/main" id="{969046BB-604F-416E-868A-D1AD68B361B3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9525</xdr:colOff>
      <xdr:row>32</xdr:row>
      <xdr:rowOff>133350</xdr:rowOff>
    </xdr:to>
    <xdr:sp macro="" textlink="">
      <xdr:nvSpPr>
        <xdr:cNvPr id="39454" name="Text Box 194">
          <a:extLst>
            <a:ext uri="{FF2B5EF4-FFF2-40B4-BE49-F238E27FC236}">
              <a16:creationId xmlns:a16="http://schemas.microsoft.com/office/drawing/2014/main" id="{6F7E4F64-25E1-4F04-A461-3DA1C1FBE2A6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9525</xdr:colOff>
      <xdr:row>32</xdr:row>
      <xdr:rowOff>133350</xdr:rowOff>
    </xdr:to>
    <xdr:sp macro="" textlink="">
      <xdr:nvSpPr>
        <xdr:cNvPr id="39455" name="Text Box 195">
          <a:extLst>
            <a:ext uri="{FF2B5EF4-FFF2-40B4-BE49-F238E27FC236}">
              <a16:creationId xmlns:a16="http://schemas.microsoft.com/office/drawing/2014/main" id="{BD0D11EF-9726-4B45-8C4C-3533A1C10C95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9525</xdr:colOff>
      <xdr:row>22</xdr:row>
      <xdr:rowOff>257175</xdr:rowOff>
    </xdr:to>
    <xdr:sp macro="" textlink="">
      <xdr:nvSpPr>
        <xdr:cNvPr id="39456" name="Text Box 193">
          <a:extLst>
            <a:ext uri="{FF2B5EF4-FFF2-40B4-BE49-F238E27FC236}">
              <a16:creationId xmlns:a16="http://schemas.microsoft.com/office/drawing/2014/main" id="{62D2AC40-71F2-4ECA-A9B3-48A171E88638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9525</xdr:colOff>
      <xdr:row>22</xdr:row>
      <xdr:rowOff>257175</xdr:rowOff>
    </xdr:to>
    <xdr:sp macro="" textlink="">
      <xdr:nvSpPr>
        <xdr:cNvPr id="39457" name="Text Box 194">
          <a:extLst>
            <a:ext uri="{FF2B5EF4-FFF2-40B4-BE49-F238E27FC236}">
              <a16:creationId xmlns:a16="http://schemas.microsoft.com/office/drawing/2014/main" id="{7125CA58-CF06-4F4A-A272-114A54B4EBCD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9525</xdr:colOff>
      <xdr:row>22</xdr:row>
      <xdr:rowOff>257175</xdr:rowOff>
    </xdr:to>
    <xdr:sp macro="" textlink="">
      <xdr:nvSpPr>
        <xdr:cNvPr id="39458" name="Text Box 195">
          <a:extLst>
            <a:ext uri="{FF2B5EF4-FFF2-40B4-BE49-F238E27FC236}">
              <a16:creationId xmlns:a16="http://schemas.microsoft.com/office/drawing/2014/main" id="{8009D015-8288-4B48-9346-895928DCA849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19</xdr:row>
      <xdr:rowOff>0</xdr:rowOff>
    </xdr:from>
    <xdr:to>
      <xdr:col>5</xdr:col>
      <xdr:colOff>9525</xdr:colOff>
      <xdr:row>20</xdr:row>
      <xdr:rowOff>114300</xdr:rowOff>
    </xdr:to>
    <xdr:sp macro="" textlink="">
      <xdr:nvSpPr>
        <xdr:cNvPr id="39459" name="Text Box 193">
          <a:extLst>
            <a:ext uri="{FF2B5EF4-FFF2-40B4-BE49-F238E27FC236}">
              <a16:creationId xmlns:a16="http://schemas.microsoft.com/office/drawing/2014/main" id="{BA03F7E1-4A69-4304-A992-E0E9E28B7702}"/>
            </a:ext>
          </a:extLst>
        </xdr:cNvPr>
        <xdr:cNvSpPr txBox="1">
          <a:spLocks noChangeArrowheads="1"/>
        </xdr:cNvSpPr>
      </xdr:nvSpPr>
      <xdr:spPr bwMode="auto">
        <a:xfrm>
          <a:off x="4800600" y="35718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19</xdr:row>
      <xdr:rowOff>0</xdr:rowOff>
    </xdr:from>
    <xdr:to>
      <xdr:col>5</xdr:col>
      <xdr:colOff>9525</xdr:colOff>
      <xdr:row>20</xdr:row>
      <xdr:rowOff>114300</xdr:rowOff>
    </xdr:to>
    <xdr:sp macro="" textlink="">
      <xdr:nvSpPr>
        <xdr:cNvPr id="39460" name="Text Box 194">
          <a:extLst>
            <a:ext uri="{FF2B5EF4-FFF2-40B4-BE49-F238E27FC236}">
              <a16:creationId xmlns:a16="http://schemas.microsoft.com/office/drawing/2014/main" id="{A215C9D4-F4C8-454D-A8DE-9FAF28A3E808}"/>
            </a:ext>
          </a:extLst>
        </xdr:cNvPr>
        <xdr:cNvSpPr txBox="1">
          <a:spLocks noChangeArrowheads="1"/>
        </xdr:cNvSpPr>
      </xdr:nvSpPr>
      <xdr:spPr bwMode="auto">
        <a:xfrm>
          <a:off x="4800600" y="35718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19</xdr:row>
      <xdr:rowOff>0</xdr:rowOff>
    </xdr:from>
    <xdr:to>
      <xdr:col>5</xdr:col>
      <xdr:colOff>9525</xdr:colOff>
      <xdr:row>20</xdr:row>
      <xdr:rowOff>114300</xdr:rowOff>
    </xdr:to>
    <xdr:sp macro="" textlink="">
      <xdr:nvSpPr>
        <xdr:cNvPr id="39461" name="Text Box 195">
          <a:extLst>
            <a:ext uri="{FF2B5EF4-FFF2-40B4-BE49-F238E27FC236}">
              <a16:creationId xmlns:a16="http://schemas.microsoft.com/office/drawing/2014/main" id="{10FBCDD9-8F2A-42E7-829F-2A86A9C7F782}"/>
            </a:ext>
          </a:extLst>
        </xdr:cNvPr>
        <xdr:cNvSpPr txBox="1">
          <a:spLocks noChangeArrowheads="1"/>
        </xdr:cNvSpPr>
      </xdr:nvSpPr>
      <xdr:spPr bwMode="auto">
        <a:xfrm>
          <a:off x="4800600" y="35718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9525</xdr:colOff>
      <xdr:row>32</xdr:row>
      <xdr:rowOff>133350</xdr:rowOff>
    </xdr:to>
    <xdr:sp macro="" textlink="">
      <xdr:nvSpPr>
        <xdr:cNvPr id="39462" name="Text Box 193">
          <a:extLst>
            <a:ext uri="{FF2B5EF4-FFF2-40B4-BE49-F238E27FC236}">
              <a16:creationId xmlns:a16="http://schemas.microsoft.com/office/drawing/2014/main" id="{CEA5B916-E689-4F7F-A0A8-7998EEEEBE5B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9525</xdr:colOff>
      <xdr:row>32</xdr:row>
      <xdr:rowOff>133350</xdr:rowOff>
    </xdr:to>
    <xdr:sp macro="" textlink="">
      <xdr:nvSpPr>
        <xdr:cNvPr id="39463" name="Text Box 194">
          <a:extLst>
            <a:ext uri="{FF2B5EF4-FFF2-40B4-BE49-F238E27FC236}">
              <a16:creationId xmlns:a16="http://schemas.microsoft.com/office/drawing/2014/main" id="{839A75B1-BD17-4A08-A235-3093017C830F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9525</xdr:colOff>
      <xdr:row>32</xdr:row>
      <xdr:rowOff>133350</xdr:rowOff>
    </xdr:to>
    <xdr:sp macro="" textlink="">
      <xdr:nvSpPr>
        <xdr:cNvPr id="39464" name="Text Box 195">
          <a:extLst>
            <a:ext uri="{FF2B5EF4-FFF2-40B4-BE49-F238E27FC236}">
              <a16:creationId xmlns:a16="http://schemas.microsoft.com/office/drawing/2014/main" id="{A8743942-0177-4510-9F83-E0989A5D30BD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9525</xdr:colOff>
      <xdr:row>34</xdr:row>
      <xdr:rowOff>28575</xdr:rowOff>
    </xdr:to>
    <xdr:sp macro="" textlink="">
      <xdr:nvSpPr>
        <xdr:cNvPr id="39465" name="Text Box 193">
          <a:extLst>
            <a:ext uri="{FF2B5EF4-FFF2-40B4-BE49-F238E27FC236}">
              <a16:creationId xmlns:a16="http://schemas.microsoft.com/office/drawing/2014/main" id="{94DF6A31-6561-45B8-9C7E-2B761C7BF355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381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9525</xdr:colOff>
      <xdr:row>34</xdr:row>
      <xdr:rowOff>28575</xdr:rowOff>
    </xdr:to>
    <xdr:sp macro="" textlink="">
      <xdr:nvSpPr>
        <xdr:cNvPr id="39466" name="Text Box 194">
          <a:extLst>
            <a:ext uri="{FF2B5EF4-FFF2-40B4-BE49-F238E27FC236}">
              <a16:creationId xmlns:a16="http://schemas.microsoft.com/office/drawing/2014/main" id="{FBA67C24-E047-4B39-A153-AEF3D083647F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381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9525</xdr:colOff>
      <xdr:row>34</xdr:row>
      <xdr:rowOff>28575</xdr:rowOff>
    </xdr:to>
    <xdr:sp macro="" textlink="">
      <xdr:nvSpPr>
        <xdr:cNvPr id="39467" name="Text Box 195">
          <a:extLst>
            <a:ext uri="{FF2B5EF4-FFF2-40B4-BE49-F238E27FC236}">
              <a16:creationId xmlns:a16="http://schemas.microsoft.com/office/drawing/2014/main" id="{F90E1CE3-0C00-4CA4-A150-A487E6D90CE2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381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9525</xdr:colOff>
      <xdr:row>22</xdr:row>
      <xdr:rowOff>104775</xdr:rowOff>
    </xdr:to>
    <xdr:sp macro="" textlink="">
      <xdr:nvSpPr>
        <xdr:cNvPr id="39468" name="Text Box 187">
          <a:extLst>
            <a:ext uri="{FF2B5EF4-FFF2-40B4-BE49-F238E27FC236}">
              <a16:creationId xmlns:a16="http://schemas.microsoft.com/office/drawing/2014/main" id="{4F57AB44-92C1-4C04-80A3-4B00172330C9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381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9525</xdr:colOff>
      <xdr:row>22</xdr:row>
      <xdr:rowOff>104775</xdr:rowOff>
    </xdr:to>
    <xdr:sp macro="" textlink="">
      <xdr:nvSpPr>
        <xdr:cNvPr id="39469" name="Text Box 193">
          <a:extLst>
            <a:ext uri="{FF2B5EF4-FFF2-40B4-BE49-F238E27FC236}">
              <a16:creationId xmlns:a16="http://schemas.microsoft.com/office/drawing/2014/main" id="{91278067-1169-4C9E-876D-F1A4B66F4C3A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381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9525</xdr:colOff>
      <xdr:row>22</xdr:row>
      <xdr:rowOff>104775</xdr:rowOff>
    </xdr:to>
    <xdr:sp macro="" textlink="">
      <xdr:nvSpPr>
        <xdr:cNvPr id="39470" name="Text Box 194">
          <a:extLst>
            <a:ext uri="{FF2B5EF4-FFF2-40B4-BE49-F238E27FC236}">
              <a16:creationId xmlns:a16="http://schemas.microsoft.com/office/drawing/2014/main" id="{55FF2D0E-DCC8-4CD3-8B52-E2849E76060D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381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9525</xdr:colOff>
      <xdr:row>22</xdr:row>
      <xdr:rowOff>104775</xdr:rowOff>
    </xdr:to>
    <xdr:sp macro="" textlink="">
      <xdr:nvSpPr>
        <xdr:cNvPr id="39471" name="Text Box 195">
          <a:extLst>
            <a:ext uri="{FF2B5EF4-FFF2-40B4-BE49-F238E27FC236}">
              <a16:creationId xmlns:a16="http://schemas.microsoft.com/office/drawing/2014/main" id="{06A25B12-D1D2-4036-BA02-37393A101825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381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9525</xdr:colOff>
      <xdr:row>21</xdr:row>
      <xdr:rowOff>257175</xdr:rowOff>
    </xdr:to>
    <xdr:sp macro="" textlink="">
      <xdr:nvSpPr>
        <xdr:cNvPr id="39472" name="Text Box 193">
          <a:extLst>
            <a:ext uri="{FF2B5EF4-FFF2-40B4-BE49-F238E27FC236}">
              <a16:creationId xmlns:a16="http://schemas.microsoft.com/office/drawing/2014/main" id="{833C01AF-09B7-4D2E-8AB8-57FBAD973C25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38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9525</xdr:colOff>
      <xdr:row>21</xdr:row>
      <xdr:rowOff>257175</xdr:rowOff>
    </xdr:to>
    <xdr:sp macro="" textlink="">
      <xdr:nvSpPr>
        <xdr:cNvPr id="39473" name="Text Box 194">
          <a:extLst>
            <a:ext uri="{FF2B5EF4-FFF2-40B4-BE49-F238E27FC236}">
              <a16:creationId xmlns:a16="http://schemas.microsoft.com/office/drawing/2014/main" id="{C25FF5E6-DFC9-4F3E-9A27-4E1B09531FF1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38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9525</xdr:colOff>
      <xdr:row>21</xdr:row>
      <xdr:rowOff>257175</xdr:rowOff>
    </xdr:to>
    <xdr:sp macro="" textlink="">
      <xdr:nvSpPr>
        <xdr:cNvPr id="39474" name="Text Box 195">
          <a:extLst>
            <a:ext uri="{FF2B5EF4-FFF2-40B4-BE49-F238E27FC236}">
              <a16:creationId xmlns:a16="http://schemas.microsoft.com/office/drawing/2014/main" id="{13237110-EF87-4043-BCD1-5F5AEF782E2C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38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75" name="Text Box 1">
          <a:extLst>
            <a:ext uri="{FF2B5EF4-FFF2-40B4-BE49-F238E27FC236}">
              <a16:creationId xmlns:a16="http://schemas.microsoft.com/office/drawing/2014/main" id="{222EADA8-B1B9-4DDD-B67B-CF54AC06ED2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76" name="Text Box 23">
          <a:extLst>
            <a:ext uri="{FF2B5EF4-FFF2-40B4-BE49-F238E27FC236}">
              <a16:creationId xmlns:a16="http://schemas.microsoft.com/office/drawing/2014/main" id="{1C595C2C-5380-4DD6-B475-86CD021B861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77" name="Text Box 24">
          <a:extLst>
            <a:ext uri="{FF2B5EF4-FFF2-40B4-BE49-F238E27FC236}">
              <a16:creationId xmlns:a16="http://schemas.microsoft.com/office/drawing/2014/main" id="{E5066580-3AF1-437F-9880-744E63314C2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78" name="Text Box 25">
          <a:extLst>
            <a:ext uri="{FF2B5EF4-FFF2-40B4-BE49-F238E27FC236}">
              <a16:creationId xmlns:a16="http://schemas.microsoft.com/office/drawing/2014/main" id="{565876C6-5DE2-45FE-9908-A519B95D847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79" name="Text Box 26">
          <a:extLst>
            <a:ext uri="{FF2B5EF4-FFF2-40B4-BE49-F238E27FC236}">
              <a16:creationId xmlns:a16="http://schemas.microsoft.com/office/drawing/2014/main" id="{0A042879-F8A1-4B81-A36E-A2DC11FEC6B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80" name="Text Box 27">
          <a:extLst>
            <a:ext uri="{FF2B5EF4-FFF2-40B4-BE49-F238E27FC236}">
              <a16:creationId xmlns:a16="http://schemas.microsoft.com/office/drawing/2014/main" id="{022C5827-07BA-4037-BB7A-9F4A4023B87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81" name="Text Box 28">
          <a:extLst>
            <a:ext uri="{FF2B5EF4-FFF2-40B4-BE49-F238E27FC236}">
              <a16:creationId xmlns:a16="http://schemas.microsoft.com/office/drawing/2014/main" id="{8C3C991C-1C75-42C6-BE98-EE372E1AE16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82" name="Text Box 29">
          <a:extLst>
            <a:ext uri="{FF2B5EF4-FFF2-40B4-BE49-F238E27FC236}">
              <a16:creationId xmlns:a16="http://schemas.microsoft.com/office/drawing/2014/main" id="{EC3965AF-A6F3-4374-8FC6-0FF19109285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83" name="Text Box 30">
          <a:extLst>
            <a:ext uri="{FF2B5EF4-FFF2-40B4-BE49-F238E27FC236}">
              <a16:creationId xmlns:a16="http://schemas.microsoft.com/office/drawing/2014/main" id="{D932E33E-3EAB-4424-9FCD-640655B543D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84" name="Text Box 31">
          <a:extLst>
            <a:ext uri="{FF2B5EF4-FFF2-40B4-BE49-F238E27FC236}">
              <a16:creationId xmlns:a16="http://schemas.microsoft.com/office/drawing/2014/main" id="{B40F425C-3717-4E17-81EE-C05B1D017B8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85" name="Text Box 32">
          <a:extLst>
            <a:ext uri="{FF2B5EF4-FFF2-40B4-BE49-F238E27FC236}">
              <a16:creationId xmlns:a16="http://schemas.microsoft.com/office/drawing/2014/main" id="{81B7A601-0C73-4E5A-AF6E-076EB0EBE07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86" name="Text Box 33">
          <a:extLst>
            <a:ext uri="{FF2B5EF4-FFF2-40B4-BE49-F238E27FC236}">
              <a16:creationId xmlns:a16="http://schemas.microsoft.com/office/drawing/2014/main" id="{30AA0E68-F8F7-445C-ADFD-C6AE3C9FE89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87" name="Text Box 34">
          <a:extLst>
            <a:ext uri="{FF2B5EF4-FFF2-40B4-BE49-F238E27FC236}">
              <a16:creationId xmlns:a16="http://schemas.microsoft.com/office/drawing/2014/main" id="{9DC7F475-C387-4108-999E-61C9AA4CB2E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88" name="Text Box 35">
          <a:extLst>
            <a:ext uri="{FF2B5EF4-FFF2-40B4-BE49-F238E27FC236}">
              <a16:creationId xmlns:a16="http://schemas.microsoft.com/office/drawing/2014/main" id="{84771E03-58E9-4053-8FEC-4C14B02DE20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89" name="Text Box 36">
          <a:extLst>
            <a:ext uri="{FF2B5EF4-FFF2-40B4-BE49-F238E27FC236}">
              <a16:creationId xmlns:a16="http://schemas.microsoft.com/office/drawing/2014/main" id="{34DCA33E-9A71-4EBF-AC20-E1D7EC3E853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90" name="Text Box 37">
          <a:extLst>
            <a:ext uri="{FF2B5EF4-FFF2-40B4-BE49-F238E27FC236}">
              <a16:creationId xmlns:a16="http://schemas.microsoft.com/office/drawing/2014/main" id="{A97D7000-A7D9-4891-A8C3-CEA590209B6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91" name="Text Box 38">
          <a:extLst>
            <a:ext uri="{FF2B5EF4-FFF2-40B4-BE49-F238E27FC236}">
              <a16:creationId xmlns:a16="http://schemas.microsoft.com/office/drawing/2014/main" id="{A6E97DDC-421A-42B5-977C-735741A801A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92" name="Text Box 39">
          <a:extLst>
            <a:ext uri="{FF2B5EF4-FFF2-40B4-BE49-F238E27FC236}">
              <a16:creationId xmlns:a16="http://schemas.microsoft.com/office/drawing/2014/main" id="{70178CED-02DA-4BB6-907A-0B83C491145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93" name="Text Box 40">
          <a:extLst>
            <a:ext uri="{FF2B5EF4-FFF2-40B4-BE49-F238E27FC236}">
              <a16:creationId xmlns:a16="http://schemas.microsoft.com/office/drawing/2014/main" id="{361E3E70-23E0-45D1-ACF1-7C021A6927E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94" name="Text Box 41">
          <a:extLst>
            <a:ext uri="{FF2B5EF4-FFF2-40B4-BE49-F238E27FC236}">
              <a16:creationId xmlns:a16="http://schemas.microsoft.com/office/drawing/2014/main" id="{4634F22F-2C26-4080-BFA6-89FDA4B422B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95" name="Text Box 42">
          <a:extLst>
            <a:ext uri="{FF2B5EF4-FFF2-40B4-BE49-F238E27FC236}">
              <a16:creationId xmlns:a16="http://schemas.microsoft.com/office/drawing/2014/main" id="{9A63C799-F9E0-40EE-A0CD-43015D0DB4D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96" name="Text Box 43">
          <a:extLst>
            <a:ext uri="{FF2B5EF4-FFF2-40B4-BE49-F238E27FC236}">
              <a16:creationId xmlns:a16="http://schemas.microsoft.com/office/drawing/2014/main" id="{FE8675A9-E83E-400D-9F32-30AD3923530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97" name="Text Box 44">
          <a:extLst>
            <a:ext uri="{FF2B5EF4-FFF2-40B4-BE49-F238E27FC236}">
              <a16:creationId xmlns:a16="http://schemas.microsoft.com/office/drawing/2014/main" id="{BB364EAC-68D9-485A-BDE8-62349275423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98" name="Text Box 45">
          <a:extLst>
            <a:ext uri="{FF2B5EF4-FFF2-40B4-BE49-F238E27FC236}">
              <a16:creationId xmlns:a16="http://schemas.microsoft.com/office/drawing/2014/main" id="{2EBBA28D-CDEA-4ADE-ACCE-B25A78B7F4F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499" name="Text Box 46">
          <a:extLst>
            <a:ext uri="{FF2B5EF4-FFF2-40B4-BE49-F238E27FC236}">
              <a16:creationId xmlns:a16="http://schemas.microsoft.com/office/drawing/2014/main" id="{896B24CD-6367-44F6-AEF6-7D86E8326FA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00" name="Text Box 47">
          <a:extLst>
            <a:ext uri="{FF2B5EF4-FFF2-40B4-BE49-F238E27FC236}">
              <a16:creationId xmlns:a16="http://schemas.microsoft.com/office/drawing/2014/main" id="{BE161918-0324-453A-8EF8-57182C7ECD3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01" name="Text Box 48">
          <a:extLst>
            <a:ext uri="{FF2B5EF4-FFF2-40B4-BE49-F238E27FC236}">
              <a16:creationId xmlns:a16="http://schemas.microsoft.com/office/drawing/2014/main" id="{237B8338-5071-4410-82EE-1F4A8592A88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02" name="Text Box 49">
          <a:extLst>
            <a:ext uri="{FF2B5EF4-FFF2-40B4-BE49-F238E27FC236}">
              <a16:creationId xmlns:a16="http://schemas.microsoft.com/office/drawing/2014/main" id="{85D782BC-ED19-4B38-9C2A-21038888413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03" name="Text Box 50">
          <a:extLst>
            <a:ext uri="{FF2B5EF4-FFF2-40B4-BE49-F238E27FC236}">
              <a16:creationId xmlns:a16="http://schemas.microsoft.com/office/drawing/2014/main" id="{0BC0F072-1274-404B-A736-B28BAF68CE5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04" name="Text Box 51">
          <a:extLst>
            <a:ext uri="{FF2B5EF4-FFF2-40B4-BE49-F238E27FC236}">
              <a16:creationId xmlns:a16="http://schemas.microsoft.com/office/drawing/2014/main" id="{BC06B484-4596-4300-ACE9-BF3F84B34A6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05" name="Text Box 52">
          <a:extLst>
            <a:ext uri="{FF2B5EF4-FFF2-40B4-BE49-F238E27FC236}">
              <a16:creationId xmlns:a16="http://schemas.microsoft.com/office/drawing/2014/main" id="{C5D671C0-8A94-4FA2-A52F-C68AC16B9B6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06" name="Text Box 53">
          <a:extLst>
            <a:ext uri="{FF2B5EF4-FFF2-40B4-BE49-F238E27FC236}">
              <a16:creationId xmlns:a16="http://schemas.microsoft.com/office/drawing/2014/main" id="{5AA1F611-1A99-4889-837D-1A6A13A5DEE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07" name="Text Box 54">
          <a:extLst>
            <a:ext uri="{FF2B5EF4-FFF2-40B4-BE49-F238E27FC236}">
              <a16:creationId xmlns:a16="http://schemas.microsoft.com/office/drawing/2014/main" id="{E69669DF-1840-496B-959B-5B387E14CE4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08" name="Text Box 55">
          <a:extLst>
            <a:ext uri="{FF2B5EF4-FFF2-40B4-BE49-F238E27FC236}">
              <a16:creationId xmlns:a16="http://schemas.microsoft.com/office/drawing/2014/main" id="{666173B0-7F10-4C20-B9E9-37AF72E7F5B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09" name="Text Box 56">
          <a:extLst>
            <a:ext uri="{FF2B5EF4-FFF2-40B4-BE49-F238E27FC236}">
              <a16:creationId xmlns:a16="http://schemas.microsoft.com/office/drawing/2014/main" id="{87D1DBB7-424D-413B-BE66-512F25443A3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10" name="Text Box 57">
          <a:extLst>
            <a:ext uri="{FF2B5EF4-FFF2-40B4-BE49-F238E27FC236}">
              <a16:creationId xmlns:a16="http://schemas.microsoft.com/office/drawing/2014/main" id="{ACA4E239-BB22-4796-B8F4-809D5CD8F18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11" name="Text Box 58">
          <a:extLst>
            <a:ext uri="{FF2B5EF4-FFF2-40B4-BE49-F238E27FC236}">
              <a16:creationId xmlns:a16="http://schemas.microsoft.com/office/drawing/2014/main" id="{4EE6E8BA-87DD-488C-83CF-8BA9CB4B34A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12" name="Text Box 59">
          <a:extLst>
            <a:ext uri="{FF2B5EF4-FFF2-40B4-BE49-F238E27FC236}">
              <a16:creationId xmlns:a16="http://schemas.microsoft.com/office/drawing/2014/main" id="{0B44FE7C-64E8-4F36-896A-3811F7A7203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13" name="Text Box 60">
          <a:extLst>
            <a:ext uri="{FF2B5EF4-FFF2-40B4-BE49-F238E27FC236}">
              <a16:creationId xmlns:a16="http://schemas.microsoft.com/office/drawing/2014/main" id="{340FC7AE-133F-4F6D-9C32-E8D7636675C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14" name="Text Box 61">
          <a:extLst>
            <a:ext uri="{FF2B5EF4-FFF2-40B4-BE49-F238E27FC236}">
              <a16:creationId xmlns:a16="http://schemas.microsoft.com/office/drawing/2014/main" id="{7776AC2F-6CB4-4CC1-A0D5-F8F687E01BD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15" name="Text Box 62">
          <a:extLst>
            <a:ext uri="{FF2B5EF4-FFF2-40B4-BE49-F238E27FC236}">
              <a16:creationId xmlns:a16="http://schemas.microsoft.com/office/drawing/2014/main" id="{3876E5C7-3088-400F-8706-99BD143916B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16" name="Text Box 63">
          <a:extLst>
            <a:ext uri="{FF2B5EF4-FFF2-40B4-BE49-F238E27FC236}">
              <a16:creationId xmlns:a16="http://schemas.microsoft.com/office/drawing/2014/main" id="{7D0D11F3-8873-4EDD-8C0D-57B0CB9B22F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17" name="Text Box 64">
          <a:extLst>
            <a:ext uri="{FF2B5EF4-FFF2-40B4-BE49-F238E27FC236}">
              <a16:creationId xmlns:a16="http://schemas.microsoft.com/office/drawing/2014/main" id="{B9A290CC-586D-4093-9949-6378DD1FC79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18" name="Text Box 65">
          <a:extLst>
            <a:ext uri="{FF2B5EF4-FFF2-40B4-BE49-F238E27FC236}">
              <a16:creationId xmlns:a16="http://schemas.microsoft.com/office/drawing/2014/main" id="{FB5CEA00-5B10-4E1F-8C47-A6828DA5259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19" name="Text Box 66">
          <a:extLst>
            <a:ext uri="{FF2B5EF4-FFF2-40B4-BE49-F238E27FC236}">
              <a16:creationId xmlns:a16="http://schemas.microsoft.com/office/drawing/2014/main" id="{197C5B8F-A315-4D00-9549-F639FD5DE19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20" name="Text Box 67">
          <a:extLst>
            <a:ext uri="{FF2B5EF4-FFF2-40B4-BE49-F238E27FC236}">
              <a16:creationId xmlns:a16="http://schemas.microsoft.com/office/drawing/2014/main" id="{12832C51-B11C-4DD3-A65D-C055DCD1627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21" name="Text Box 68">
          <a:extLst>
            <a:ext uri="{FF2B5EF4-FFF2-40B4-BE49-F238E27FC236}">
              <a16:creationId xmlns:a16="http://schemas.microsoft.com/office/drawing/2014/main" id="{E5772B43-E139-4486-B131-532AF3485AC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22" name="Text Box 69">
          <a:extLst>
            <a:ext uri="{FF2B5EF4-FFF2-40B4-BE49-F238E27FC236}">
              <a16:creationId xmlns:a16="http://schemas.microsoft.com/office/drawing/2014/main" id="{85D09BA3-DC47-44CB-83BA-FAEA6049130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23" name="Text Box 70">
          <a:extLst>
            <a:ext uri="{FF2B5EF4-FFF2-40B4-BE49-F238E27FC236}">
              <a16:creationId xmlns:a16="http://schemas.microsoft.com/office/drawing/2014/main" id="{70DC0E7F-121E-4F41-BD93-A90B8338C9F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39</xdr:row>
      <xdr:rowOff>0</xdr:rowOff>
    </xdr:from>
    <xdr:to>
      <xdr:col>5</xdr:col>
      <xdr:colOff>95250</xdr:colOff>
      <xdr:row>40</xdr:row>
      <xdr:rowOff>123825</xdr:rowOff>
    </xdr:to>
    <xdr:sp macro="" textlink="">
      <xdr:nvSpPr>
        <xdr:cNvPr id="39524" name="Text Box 71">
          <a:extLst>
            <a:ext uri="{FF2B5EF4-FFF2-40B4-BE49-F238E27FC236}">
              <a16:creationId xmlns:a16="http://schemas.microsoft.com/office/drawing/2014/main" id="{9DD1BBD1-6DF9-4F64-A192-103F83A6B616}"/>
            </a:ext>
          </a:extLst>
        </xdr:cNvPr>
        <xdr:cNvSpPr txBox="1">
          <a:spLocks noChangeArrowheads="1"/>
        </xdr:cNvSpPr>
      </xdr:nvSpPr>
      <xdr:spPr bwMode="auto">
        <a:xfrm>
          <a:off x="4838700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25" name="Text Box 72">
          <a:extLst>
            <a:ext uri="{FF2B5EF4-FFF2-40B4-BE49-F238E27FC236}">
              <a16:creationId xmlns:a16="http://schemas.microsoft.com/office/drawing/2014/main" id="{FE318413-4419-4C1C-BA04-3E348C4C1F0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26" name="Text Box 73">
          <a:extLst>
            <a:ext uri="{FF2B5EF4-FFF2-40B4-BE49-F238E27FC236}">
              <a16:creationId xmlns:a16="http://schemas.microsoft.com/office/drawing/2014/main" id="{58B66104-C8C0-4111-9A3C-5376DE1958E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27" name="Text Box 77">
          <a:extLst>
            <a:ext uri="{FF2B5EF4-FFF2-40B4-BE49-F238E27FC236}">
              <a16:creationId xmlns:a16="http://schemas.microsoft.com/office/drawing/2014/main" id="{AAF6346D-17D3-42FE-A786-99FFBA2230D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28" name="Text Box 78">
          <a:extLst>
            <a:ext uri="{FF2B5EF4-FFF2-40B4-BE49-F238E27FC236}">
              <a16:creationId xmlns:a16="http://schemas.microsoft.com/office/drawing/2014/main" id="{0A3BC66C-059B-4FF1-BCB1-77D50349D6A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29" name="Text Box 79">
          <a:extLst>
            <a:ext uri="{FF2B5EF4-FFF2-40B4-BE49-F238E27FC236}">
              <a16:creationId xmlns:a16="http://schemas.microsoft.com/office/drawing/2014/main" id="{7E20E2E5-3247-473A-9C61-6204B613912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30" name="Text Box 80">
          <a:extLst>
            <a:ext uri="{FF2B5EF4-FFF2-40B4-BE49-F238E27FC236}">
              <a16:creationId xmlns:a16="http://schemas.microsoft.com/office/drawing/2014/main" id="{1943A4B9-337F-44E6-9267-0BF01A32E2F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31" name="Text Box 81">
          <a:extLst>
            <a:ext uri="{FF2B5EF4-FFF2-40B4-BE49-F238E27FC236}">
              <a16:creationId xmlns:a16="http://schemas.microsoft.com/office/drawing/2014/main" id="{58829D22-ECB9-4BF2-9BEB-D75424B9BE5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32" name="Text Box 82">
          <a:extLst>
            <a:ext uri="{FF2B5EF4-FFF2-40B4-BE49-F238E27FC236}">
              <a16:creationId xmlns:a16="http://schemas.microsoft.com/office/drawing/2014/main" id="{527C3092-6B9C-4FE8-8C5E-C1B15F3EE37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33" name="Text Box 84">
          <a:extLst>
            <a:ext uri="{FF2B5EF4-FFF2-40B4-BE49-F238E27FC236}">
              <a16:creationId xmlns:a16="http://schemas.microsoft.com/office/drawing/2014/main" id="{D4B8AB7F-4263-4E0D-825C-763C7F47C34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34" name="Text Box 85">
          <a:extLst>
            <a:ext uri="{FF2B5EF4-FFF2-40B4-BE49-F238E27FC236}">
              <a16:creationId xmlns:a16="http://schemas.microsoft.com/office/drawing/2014/main" id="{20D1742A-45BB-4A15-8B10-5D2116B9396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35" name="Text Box 89">
          <a:extLst>
            <a:ext uri="{FF2B5EF4-FFF2-40B4-BE49-F238E27FC236}">
              <a16:creationId xmlns:a16="http://schemas.microsoft.com/office/drawing/2014/main" id="{7713091B-2FB1-451D-B77A-901B7BC0F44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36" name="Text Box 90">
          <a:extLst>
            <a:ext uri="{FF2B5EF4-FFF2-40B4-BE49-F238E27FC236}">
              <a16:creationId xmlns:a16="http://schemas.microsoft.com/office/drawing/2014/main" id="{0A7578B2-0358-4039-8FBD-22B5188B231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37" name="Text Box 91">
          <a:extLst>
            <a:ext uri="{FF2B5EF4-FFF2-40B4-BE49-F238E27FC236}">
              <a16:creationId xmlns:a16="http://schemas.microsoft.com/office/drawing/2014/main" id="{CCF3B18C-A872-466E-8D4E-808006914E2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38" name="Text Box 92">
          <a:extLst>
            <a:ext uri="{FF2B5EF4-FFF2-40B4-BE49-F238E27FC236}">
              <a16:creationId xmlns:a16="http://schemas.microsoft.com/office/drawing/2014/main" id="{5FA795A6-D286-4C6A-B836-2F7A757CBED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39" name="Text Box 93">
          <a:extLst>
            <a:ext uri="{FF2B5EF4-FFF2-40B4-BE49-F238E27FC236}">
              <a16:creationId xmlns:a16="http://schemas.microsoft.com/office/drawing/2014/main" id="{58DF1E97-622F-45E2-9345-159F5D5A1AD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40" name="Text Box 94">
          <a:extLst>
            <a:ext uri="{FF2B5EF4-FFF2-40B4-BE49-F238E27FC236}">
              <a16:creationId xmlns:a16="http://schemas.microsoft.com/office/drawing/2014/main" id="{ED021A21-645E-4028-9678-9E527F76448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41" name="Text Box 95">
          <a:extLst>
            <a:ext uri="{FF2B5EF4-FFF2-40B4-BE49-F238E27FC236}">
              <a16:creationId xmlns:a16="http://schemas.microsoft.com/office/drawing/2014/main" id="{39BF170B-200B-4A0C-9E1A-02F5622EA39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42" name="Text Box 96">
          <a:extLst>
            <a:ext uri="{FF2B5EF4-FFF2-40B4-BE49-F238E27FC236}">
              <a16:creationId xmlns:a16="http://schemas.microsoft.com/office/drawing/2014/main" id="{0D3D130F-92BA-4760-B5EB-6C4E9593347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43" name="Text Box 97">
          <a:extLst>
            <a:ext uri="{FF2B5EF4-FFF2-40B4-BE49-F238E27FC236}">
              <a16:creationId xmlns:a16="http://schemas.microsoft.com/office/drawing/2014/main" id="{AF13A0E2-A52A-44BC-81BB-DA3D814B07F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44" name="Text Box 101">
          <a:extLst>
            <a:ext uri="{FF2B5EF4-FFF2-40B4-BE49-F238E27FC236}">
              <a16:creationId xmlns:a16="http://schemas.microsoft.com/office/drawing/2014/main" id="{A54FD1FB-E0DB-4DB3-A5E9-A807B2DBE99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45" name="Text Box 102">
          <a:extLst>
            <a:ext uri="{FF2B5EF4-FFF2-40B4-BE49-F238E27FC236}">
              <a16:creationId xmlns:a16="http://schemas.microsoft.com/office/drawing/2014/main" id="{BF63E846-3B85-4BA2-942A-C5063BC6841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46" name="Text Box 103">
          <a:extLst>
            <a:ext uri="{FF2B5EF4-FFF2-40B4-BE49-F238E27FC236}">
              <a16:creationId xmlns:a16="http://schemas.microsoft.com/office/drawing/2014/main" id="{1EF02937-287F-47B8-B916-6B1CF8B12D6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47" name="Text Box 104">
          <a:extLst>
            <a:ext uri="{FF2B5EF4-FFF2-40B4-BE49-F238E27FC236}">
              <a16:creationId xmlns:a16="http://schemas.microsoft.com/office/drawing/2014/main" id="{3851FE8B-8F24-4E15-858F-53CDA0D9F6E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48" name="Text Box 105">
          <a:extLst>
            <a:ext uri="{FF2B5EF4-FFF2-40B4-BE49-F238E27FC236}">
              <a16:creationId xmlns:a16="http://schemas.microsoft.com/office/drawing/2014/main" id="{104B4572-310A-4FC2-BCBE-910A2EE341F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49" name="Text Box 106">
          <a:extLst>
            <a:ext uri="{FF2B5EF4-FFF2-40B4-BE49-F238E27FC236}">
              <a16:creationId xmlns:a16="http://schemas.microsoft.com/office/drawing/2014/main" id="{BA74FDD0-2693-4380-9C9D-7D3BBFB699E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50" name="Text Box 107">
          <a:extLst>
            <a:ext uri="{FF2B5EF4-FFF2-40B4-BE49-F238E27FC236}">
              <a16:creationId xmlns:a16="http://schemas.microsoft.com/office/drawing/2014/main" id="{561FD74D-C533-4A89-B0C9-087034D3858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51" name="Text Box 108">
          <a:extLst>
            <a:ext uri="{FF2B5EF4-FFF2-40B4-BE49-F238E27FC236}">
              <a16:creationId xmlns:a16="http://schemas.microsoft.com/office/drawing/2014/main" id="{C2C55A0A-E902-4EB3-8276-6530796FE81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40</xdr:row>
      <xdr:rowOff>123825</xdr:rowOff>
    </xdr:to>
    <xdr:sp macro="" textlink="">
      <xdr:nvSpPr>
        <xdr:cNvPr id="39552" name="Text Box 109">
          <a:extLst>
            <a:ext uri="{FF2B5EF4-FFF2-40B4-BE49-F238E27FC236}">
              <a16:creationId xmlns:a16="http://schemas.microsoft.com/office/drawing/2014/main" id="{E1369DF8-8F52-4D9E-9665-8393D0E7BDE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53" name="Text Box 113">
          <a:extLst>
            <a:ext uri="{FF2B5EF4-FFF2-40B4-BE49-F238E27FC236}">
              <a16:creationId xmlns:a16="http://schemas.microsoft.com/office/drawing/2014/main" id="{F01C3FB9-41AE-4D36-88D8-D924D5BA9AF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54" name="Text Box 114">
          <a:extLst>
            <a:ext uri="{FF2B5EF4-FFF2-40B4-BE49-F238E27FC236}">
              <a16:creationId xmlns:a16="http://schemas.microsoft.com/office/drawing/2014/main" id="{3FD54CF7-282A-4D6F-AB28-3A0A6BA0B38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55" name="Text Box 115">
          <a:extLst>
            <a:ext uri="{FF2B5EF4-FFF2-40B4-BE49-F238E27FC236}">
              <a16:creationId xmlns:a16="http://schemas.microsoft.com/office/drawing/2014/main" id="{9278CB38-F3CB-4FFE-926C-5CB848B0429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56" name="Text Box 116">
          <a:extLst>
            <a:ext uri="{FF2B5EF4-FFF2-40B4-BE49-F238E27FC236}">
              <a16:creationId xmlns:a16="http://schemas.microsoft.com/office/drawing/2014/main" id="{FA54A6D6-24C9-43CE-ABB7-65FB06D59D4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57" name="Text Box 117">
          <a:extLst>
            <a:ext uri="{FF2B5EF4-FFF2-40B4-BE49-F238E27FC236}">
              <a16:creationId xmlns:a16="http://schemas.microsoft.com/office/drawing/2014/main" id="{CE436831-D9E7-4FEC-B0F2-F86274EFE48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58" name="Text Box 118">
          <a:extLst>
            <a:ext uri="{FF2B5EF4-FFF2-40B4-BE49-F238E27FC236}">
              <a16:creationId xmlns:a16="http://schemas.microsoft.com/office/drawing/2014/main" id="{9C308BA5-02AE-4E66-B543-805910C2E28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59" name="Text Box 119">
          <a:extLst>
            <a:ext uri="{FF2B5EF4-FFF2-40B4-BE49-F238E27FC236}">
              <a16:creationId xmlns:a16="http://schemas.microsoft.com/office/drawing/2014/main" id="{AAC95D75-6315-4658-BFAD-960D1430364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60" name="Text Box 120">
          <a:extLst>
            <a:ext uri="{FF2B5EF4-FFF2-40B4-BE49-F238E27FC236}">
              <a16:creationId xmlns:a16="http://schemas.microsoft.com/office/drawing/2014/main" id="{09FF8D69-238D-4700-86D5-EBEBEB03F07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61" name="Text Box 121">
          <a:extLst>
            <a:ext uri="{FF2B5EF4-FFF2-40B4-BE49-F238E27FC236}">
              <a16:creationId xmlns:a16="http://schemas.microsoft.com/office/drawing/2014/main" id="{0A2CFFC2-E663-4426-8E3E-42E74BDE0D5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62" name="Text Box 125">
          <a:extLst>
            <a:ext uri="{FF2B5EF4-FFF2-40B4-BE49-F238E27FC236}">
              <a16:creationId xmlns:a16="http://schemas.microsoft.com/office/drawing/2014/main" id="{DC1BCCEC-AA77-4870-9A60-9C0CA331902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63" name="Text Box 126">
          <a:extLst>
            <a:ext uri="{FF2B5EF4-FFF2-40B4-BE49-F238E27FC236}">
              <a16:creationId xmlns:a16="http://schemas.microsoft.com/office/drawing/2014/main" id="{9B6CA6DD-FCA6-47AD-BEDB-76330325502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64" name="Text Box 127">
          <a:extLst>
            <a:ext uri="{FF2B5EF4-FFF2-40B4-BE49-F238E27FC236}">
              <a16:creationId xmlns:a16="http://schemas.microsoft.com/office/drawing/2014/main" id="{4A748FD1-5098-4BD6-9185-8135F459785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65" name="Text Box 128">
          <a:extLst>
            <a:ext uri="{FF2B5EF4-FFF2-40B4-BE49-F238E27FC236}">
              <a16:creationId xmlns:a16="http://schemas.microsoft.com/office/drawing/2014/main" id="{89544CD5-8736-4E40-BD07-2DCC63F8C6D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66" name="Text Box 129">
          <a:extLst>
            <a:ext uri="{FF2B5EF4-FFF2-40B4-BE49-F238E27FC236}">
              <a16:creationId xmlns:a16="http://schemas.microsoft.com/office/drawing/2014/main" id="{1FBA4F3C-437C-4931-9B7F-B292A9E7D26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67" name="Text Box 130">
          <a:extLst>
            <a:ext uri="{FF2B5EF4-FFF2-40B4-BE49-F238E27FC236}">
              <a16:creationId xmlns:a16="http://schemas.microsoft.com/office/drawing/2014/main" id="{F5048742-637A-43FD-B528-402F7CCED23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68" name="Text Box 131">
          <a:extLst>
            <a:ext uri="{FF2B5EF4-FFF2-40B4-BE49-F238E27FC236}">
              <a16:creationId xmlns:a16="http://schemas.microsoft.com/office/drawing/2014/main" id="{28041AF0-05DB-49FA-892B-1E1592B69B6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69" name="Text Box 132">
          <a:extLst>
            <a:ext uri="{FF2B5EF4-FFF2-40B4-BE49-F238E27FC236}">
              <a16:creationId xmlns:a16="http://schemas.microsoft.com/office/drawing/2014/main" id="{A6B4669F-AD4C-4848-9D5C-90E15ACB9EE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70" name="Text Box 133">
          <a:extLst>
            <a:ext uri="{FF2B5EF4-FFF2-40B4-BE49-F238E27FC236}">
              <a16:creationId xmlns:a16="http://schemas.microsoft.com/office/drawing/2014/main" id="{F6D1FA3A-8D7C-4591-A255-B468017FFB3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71" name="Text Box 137">
          <a:extLst>
            <a:ext uri="{FF2B5EF4-FFF2-40B4-BE49-F238E27FC236}">
              <a16:creationId xmlns:a16="http://schemas.microsoft.com/office/drawing/2014/main" id="{0FFBD8B0-6C4C-4737-AB2B-08FA4934D16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72" name="Text Box 138">
          <a:extLst>
            <a:ext uri="{FF2B5EF4-FFF2-40B4-BE49-F238E27FC236}">
              <a16:creationId xmlns:a16="http://schemas.microsoft.com/office/drawing/2014/main" id="{8905D5CD-F09C-4F6B-AE51-40EC0F14818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73" name="Text Box 139">
          <a:extLst>
            <a:ext uri="{FF2B5EF4-FFF2-40B4-BE49-F238E27FC236}">
              <a16:creationId xmlns:a16="http://schemas.microsoft.com/office/drawing/2014/main" id="{EA26E66B-FC3C-408E-90AF-AA19C8F033C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74" name="Text Box 140">
          <a:extLst>
            <a:ext uri="{FF2B5EF4-FFF2-40B4-BE49-F238E27FC236}">
              <a16:creationId xmlns:a16="http://schemas.microsoft.com/office/drawing/2014/main" id="{4507FA93-5692-4F03-BCA6-FB72043592B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75" name="Text Box 141">
          <a:extLst>
            <a:ext uri="{FF2B5EF4-FFF2-40B4-BE49-F238E27FC236}">
              <a16:creationId xmlns:a16="http://schemas.microsoft.com/office/drawing/2014/main" id="{3809AC1B-B1FF-4540-8214-5580C634FCBA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76" name="Text Box 142">
          <a:extLst>
            <a:ext uri="{FF2B5EF4-FFF2-40B4-BE49-F238E27FC236}">
              <a16:creationId xmlns:a16="http://schemas.microsoft.com/office/drawing/2014/main" id="{15C55E03-61B3-4439-A94F-F7583B77073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77" name="Text Box 143">
          <a:extLst>
            <a:ext uri="{FF2B5EF4-FFF2-40B4-BE49-F238E27FC236}">
              <a16:creationId xmlns:a16="http://schemas.microsoft.com/office/drawing/2014/main" id="{504E407D-CA81-4109-99D4-8FE2992AAE8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78" name="Text Box 144">
          <a:extLst>
            <a:ext uri="{FF2B5EF4-FFF2-40B4-BE49-F238E27FC236}">
              <a16:creationId xmlns:a16="http://schemas.microsoft.com/office/drawing/2014/main" id="{CB92C78E-598D-4C7F-8BFF-045962BB73D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79" name="Text Box 145">
          <a:extLst>
            <a:ext uri="{FF2B5EF4-FFF2-40B4-BE49-F238E27FC236}">
              <a16:creationId xmlns:a16="http://schemas.microsoft.com/office/drawing/2014/main" id="{903C246C-60A8-4B8E-B88F-B2FE490A758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80" name="Text Box 149">
          <a:extLst>
            <a:ext uri="{FF2B5EF4-FFF2-40B4-BE49-F238E27FC236}">
              <a16:creationId xmlns:a16="http://schemas.microsoft.com/office/drawing/2014/main" id="{50A11088-B313-4C31-8F1D-D40AAE9ED23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81" name="Text Box 150">
          <a:extLst>
            <a:ext uri="{FF2B5EF4-FFF2-40B4-BE49-F238E27FC236}">
              <a16:creationId xmlns:a16="http://schemas.microsoft.com/office/drawing/2014/main" id="{D1C1232C-5AD7-4627-977A-27D62AD195B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82" name="Text Box 151">
          <a:extLst>
            <a:ext uri="{FF2B5EF4-FFF2-40B4-BE49-F238E27FC236}">
              <a16:creationId xmlns:a16="http://schemas.microsoft.com/office/drawing/2014/main" id="{74D6906F-B324-42F3-9561-644DEC4BF0D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83" name="Text Box 152">
          <a:extLst>
            <a:ext uri="{FF2B5EF4-FFF2-40B4-BE49-F238E27FC236}">
              <a16:creationId xmlns:a16="http://schemas.microsoft.com/office/drawing/2014/main" id="{6663C833-5A9C-4228-A48D-22EE1BE1D2B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84" name="Text Box 153">
          <a:extLst>
            <a:ext uri="{FF2B5EF4-FFF2-40B4-BE49-F238E27FC236}">
              <a16:creationId xmlns:a16="http://schemas.microsoft.com/office/drawing/2014/main" id="{6EE5E980-2D8A-438A-A161-C7470A20D97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85" name="Text Box 154">
          <a:extLst>
            <a:ext uri="{FF2B5EF4-FFF2-40B4-BE49-F238E27FC236}">
              <a16:creationId xmlns:a16="http://schemas.microsoft.com/office/drawing/2014/main" id="{D874CF96-5AD5-4060-9AC2-A915C89C731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86" name="Text Box 155">
          <a:extLst>
            <a:ext uri="{FF2B5EF4-FFF2-40B4-BE49-F238E27FC236}">
              <a16:creationId xmlns:a16="http://schemas.microsoft.com/office/drawing/2014/main" id="{63881ECE-6495-46D5-BD84-084AC41285D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87" name="Text Box 156">
          <a:extLst>
            <a:ext uri="{FF2B5EF4-FFF2-40B4-BE49-F238E27FC236}">
              <a16:creationId xmlns:a16="http://schemas.microsoft.com/office/drawing/2014/main" id="{507D632B-1D0C-4161-A3A9-53B66CA0C10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88" name="Text Box 157">
          <a:extLst>
            <a:ext uri="{FF2B5EF4-FFF2-40B4-BE49-F238E27FC236}">
              <a16:creationId xmlns:a16="http://schemas.microsoft.com/office/drawing/2014/main" id="{AA297234-5B7A-46A2-B9BF-95716212185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89" name="Text Box 161">
          <a:extLst>
            <a:ext uri="{FF2B5EF4-FFF2-40B4-BE49-F238E27FC236}">
              <a16:creationId xmlns:a16="http://schemas.microsoft.com/office/drawing/2014/main" id="{18EBB96D-D87F-4A1D-839F-FB44883FB61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90" name="Text Box 162">
          <a:extLst>
            <a:ext uri="{FF2B5EF4-FFF2-40B4-BE49-F238E27FC236}">
              <a16:creationId xmlns:a16="http://schemas.microsoft.com/office/drawing/2014/main" id="{853A3BE4-5CC1-4AA1-BBB9-17F66074F3C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91" name="Text Box 163">
          <a:extLst>
            <a:ext uri="{FF2B5EF4-FFF2-40B4-BE49-F238E27FC236}">
              <a16:creationId xmlns:a16="http://schemas.microsoft.com/office/drawing/2014/main" id="{369AE023-726D-41CA-BF10-C140239D805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92" name="Text Box 164">
          <a:extLst>
            <a:ext uri="{FF2B5EF4-FFF2-40B4-BE49-F238E27FC236}">
              <a16:creationId xmlns:a16="http://schemas.microsoft.com/office/drawing/2014/main" id="{7EE0C3C9-2954-4C26-A0B4-1E4290A2BED5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93" name="Text Box 165">
          <a:extLst>
            <a:ext uri="{FF2B5EF4-FFF2-40B4-BE49-F238E27FC236}">
              <a16:creationId xmlns:a16="http://schemas.microsoft.com/office/drawing/2014/main" id="{A38FF0F7-46E4-4515-ADB7-6DF66B12D0B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94" name="Text Box 166">
          <a:extLst>
            <a:ext uri="{FF2B5EF4-FFF2-40B4-BE49-F238E27FC236}">
              <a16:creationId xmlns:a16="http://schemas.microsoft.com/office/drawing/2014/main" id="{66AFC162-025F-41E0-8AAE-E3CCDD8E18C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95" name="Text Box 167">
          <a:extLst>
            <a:ext uri="{FF2B5EF4-FFF2-40B4-BE49-F238E27FC236}">
              <a16:creationId xmlns:a16="http://schemas.microsoft.com/office/drawing/2014/main" id="{ECAC40F4-568E-467C-A0A0-B83BF5E2D4A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96" name="Text Box 168">
          <a:extLst>
            <a:ext uri="{FF2B5EF4-FFF2-40B4-BE49-F238E27FC236}">
              <a16:creationId xmlns:a16="http://schemas.microsoft.com/office/drawing/2014/main" id="{345ABC17-2E33-44C8-89FB-5010DE4982E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97" name="Text Box 169">
          <a:extLst>
            <a:ext uri="{FF2B5EF4-FFF2-40B4-BE49-F238E27FC236}">
              <a16:creationId xmlns:a16="http://schemas.microsoft.com/office/drawing/2014/main" id="{C29CE8C9-A3F9-467E-9E17-8E1FA9A5864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98" name="Text Box 170">
          <a:extLst>
            <a:ext uri="{FF2B5EF4-FFF2-40B4-BE49-F238E27FC236}">
              <a16:creationId xmlns:a16="http://schemas.microsoft.com/office/drawing/2014/main" id="{7A08FB80-66CF-4D0E-8A16-BD5CC266E4D8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599" name="Text Box 171">
          <a:extLst>
            <a:ext uri="{FF2B5EF4-FFF2-40B4-BE49-F238E27FC236}">
              <a16:creationId xmlns:a16="http://schemas.microsoft.com/office/drawing/2014/main" id="{688139B9-1CAF-40A0-AD26-2453A2FDD25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00" name="Text Box 172">
          <a:extLst>
            <a:ext uri="{FF2B5EF4-FFF2-40B4-BE49-F238E27FC236}">
              <a16:creationId xmlns:a16="http://schemas.microsoft.com/office/drawing/2014/main" id="{C5F05F6E-5C0C-4D38-ADDE-1D7584A61FA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01" name="Text Box 173">
          <a:extLst>
            <a:ext uri="{FF2B5EF4-FFF2-40B4-BE49-F238E27FC236}">
              <a16:creationId xmlns:a16="http://schemas.microsoft.com/office/drawing/2014/main" id="{F5021B59-5E7F-4825-BFBD-25A6FBDD5B3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02" name="Text Box 174">
          <a:extLst>
            <a:ext uri="{FF2B5EF4-FFF2-40B4-BE49-F238E27FC236}">
              <a16:creationId xmlns:a16="http://schemas.microsoft.com/office/drawing/2014/main" id="{B9FA4AB8-A74A-4008-BF4B-54F08876A9C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39</xdr:row>
      <xdr:rowOff>0</xdr:rowOff>
    </xdr:from>
    <xdr:to>
      <xdr:col>5</xdr:col>
      <xdr:colOff>95250</xdr:colOff>
      <xdr:row>43</xdr:row>
      <xdr:rowOff>123825</xdr:rowOff>
    </xdr:to>
    <xdr:sp macro="" textlink="">
      <xdr:nvSpPr>
        <xdr:cNvPr id="39603" name="Text Box 175">
          <a:extLst>
            <a:ext uri="{FF2B5EF4-FFF2-40B4-BE49-F238E27FC236}">
              <a16:creationId xmlns:a16="http://schemas.microsoft.com/office/drawing/2014/main" id="{2FC3C673-CB6A-4726-966E-8DCCE5BEC8C3}"/>
            </a:ext>
          </a:extLst>
        </xdr:cNvPr>
        <xdr:cNvSpPr txBox="1">
          <a:spLocks noChangeArrowheads="1"/>
        </xdr:cNvSpPr>
      </xdr:nvSpPr>
      <xdr:spPr bwMode="auto">
        <a:xfrm>
          <a:off x="4838700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04" name="Text Box 176">
          <a:extLst>
            <a:ext uri="{FF2B5EF4-FFF2-40B4-BE49-F238E27FC236}">
              <a16:creationId xmlns:a16="http://schemas.microsoft.com/office/drawing/2014/main" id="{941CD022-09D7-46D6-8EE2-88ADBFDC08C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05" name="Text Box 178">
          <a:extLst>
            <a:ext uri="{FF2B5EF4-FFF2-40B4-BE49-F238E27FC236}">
              <a16:creationId xmlns:a16="http://schemas.microsoft.com/office/drawing/2014/main" id="{A6E44D74-B8F9-4E1F-B272-C61A9BF62D8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06" name="Text Box 179">
          <a:extLst>
            <a:ext uri="{FF2B5EF4-FFF2-40B4-BE49-F238E27FC236}">
              <a16:creationId xmlns:a16="http://schemas.microsoft.com/office/drawing/2014/main" id="{E414D816-7F85-4228-AE8E-3E9B555E5AE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07" name="Text Box 180">
          <a:extLst>
            <a:ext uri="{FF2B5EF4-FFF2-40B4-BE49-F238E27FC236}">
              <a16:creationId xmlns:a16="http://schemas.microsoft.com/office/drawing/2014/main" id="{14F13EA0-63FB-4816-AD1C-08EEA50E70C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08" name="Text Box 181">
          <a:extLst>
            <a:ext uri="{FF2B5EF4-FFF2-40B4-BE49-F238E27FC236}">
              <a16:creationId xmlns:a16="http://schemas.microsoft.com/office/drawing/2014/main" id="{A401E506-6C33-427A-9D3E-E2CBF075D5D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09" name="Text Box 182">
          <a:extLst>
            <a:ext uri="{FF2B5EF4-FFF2-40B4-BE49-F238E27FC236}">
              <a16:creationId xmlns:a16="http://schemas.microsoft.com/office/drawing/2014/main" id="{D7D8A160-872B-4FEA-B3E5-B235787955B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10" name="Text Box 183">
          <a:extLst>
            <a:ext uri="{FF2B5EF4-FFF2-40B4-BE49-F238E27FC236}">
              <a16:creationId xmlns:a16="http://schemas.microsoft.com/office/drawing/2014/main" id="{980BF832-FDF6-45BE-8979-2160DA2BDDB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11" name="Text Box 184">
          <a:extLst>
            <a:ext uri="{FF2B5EF4-FFF2-40B4-BE49-F238E27FC236}">
              <a16:creationId xmlns:a16="http://schemas.microsoft.com/office/drawing/2014/main" id="{C5472560-419D-4445-A289-61E6949C9FF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12" name="Text Box 185">
          <a:extLst>
            <a:ext uri="{FF2B5EF4-FFF2-40B4-BE49-F238E27FC236}">
              <a16:creationId xmlns:a16="http://schemas.microsoft.com/office/drawing/2014/main" id="{60598916-5815-4B78-82C5-8F9331570C0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13" name="Text Box 186">
          <a:extLst>
            <a:ext uri="{FF2B5EF4-FFF2-40B4-BE49-F238E27FC236}">
              <a16:creationId xmlns:a16="http://schemas.microsoft.com/office/drawing/2014/main" id="{1BF9D483-9BFE-419A-B143-E27941CB2DB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14" name="Text Box 187">
          <a:extLst>
            <a:ext uri="{FF2B5EF4-FFF2-40B4-BE49-F238E27FC236}">
              <a16:creationId xmlns:a16="http://schemas.microsoft.com/office/drawing/2014/main" id="{0108BBC6-C980-47AD-AC89-64F12F5FF0E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15" name="Text Box 188">
          <a:extLst>
            <a:ext uri="{FF2B5EF4-FFF2-40B4-BE49-F238E27FC236}">
              <a16:creationId xmlns:a16="http://schemas.microsoft.com/office/drawing/2014/main" id="{9C2770AC-1B8B-4989-B50E-530DE5DADDE3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16" name="Text Box 189">
          <a:extLst>
            <a:ext uri="{FF2B5EF4-FFF2-40B4-BE49-F238E27FC236}">
              <a16:creationId xmlns:a16="http://schemas.microsoft.com/office/drawing/2014/main" id="{31ECB5DA-A271-46F3-8CC1-E80B61713E5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17" name="Text Box 190">
          <a:extLst>
            <a:ext uri="{FF2B5EF4-FFF2-40B4-BE49-F238E27FC236}">
              <a16:creationId xmlns:a16="http://schemas.microsoft.com/office/drawing/2014/main" id="{38BBDEE3-FEF8-4FF9-B08E-8FB623C1B6BF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18" name="Text Box 191">
          <a:extLst>
            <a:ext uri="{FF2B5EF4-FFF2-40B4-BE49-F238E27FC236}">
              <a16:creationId xmlns:a16="http://schemas.microsoft.com/office/drawing/2014/main" id="{6BC4A931-1E9E-47C0-9A16-09DBF456EF8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19" name="Text Box 192">
          <a:extLst>
            <a:ext uri="{FF2B5EF4-FFF2-40B4-BE49-F238E27FC236}">
              <a16:creationId xmlns:a16="http://schemas.microsoft.com/office/drawing/2014/main" id="{17FCB8EF-450E-4815-B54C-C2B49508DF8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20" name="Text Box 193">
          <a:extLst>
            <a:ext uri="{FF2B5EF4-FFF2-40B4-BE49-F238E27FC236}">
              <a16:creationId xmlns:a16="http://schemas.microsoft.com/office/drawing/2014/main" id="{63B674D1-D678-4AE1-AB68-799E26635BCB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21" name="Text Box 194">
          <a:extLst>
            <a:ext uri="{FF2B5EF4-FFF2-40B4-BE49-F238E27FC236}">
              <a16:creationId xmlns:a16="http://schemas.microsoft.com/office/drawing/2014/main" id="{399C69FA-9738-4CEC-968C-1DB2A5EDA216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22" name="Text Box 195">
          <a:extLst>
            <a:ext uri="{FF2B5EF4-FFF2-40B4-BE49-F238E27FC236}">
              <a16:creationId xmlns:a16="http://schemas.microsoft.com/office/drawing/2014/main" id="{5AA04F58-69B7-4062-AC28-1BECC95D1E3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23" name="Text Box 196">
          <a:extLst>
            <a:ext uri="{FF2B5EF4-FFF2-40B4-BE49-F238E27FC236}">
              <a16:creationId xmlns:a16="http://schemas.microsoft.com/office/drawing/2014/main" id="{9984FFE7-FDB5-4625-A1A0-018CBC6354D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24" name="Text Box 197">
          <a:extLst>
            <a:ext uri="{FF2B5EF4-FFF2-40B4-BE49-F238E27FC236}">
              <a16:creationId xmlns:a16="http://schemas.microsoft.com/office/drawing/2014/main" id="{EB23C18F-2159-4D1D-83BE-EC9AC266889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25" name="Text Box 198">
          <a:extLst>
            <a:ext uri="{FF2B5EF4-FFF2-40B4-BE49-F238E27FC236}">
              <a16:creationId xmlns:a16="http://schemas.microsoft.com/office/drawing/2014/main" id="{EC4CC356-8073-49B6-85EA-93A4C71EF8D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26" name="Text Box 199">
          <a:extLst>
            <a:ext uri="{FF2B5EF4-FFF2-40B4-BE49-F238E27FC236}">
              <a16:creationId xmlns:a16="http://schemas.microsoft.com/office/drawing/2014/main" id="{1314E73B-7F30-4CC0-9168-0BC2F694FB2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27" name="Text Box 200">
          <a:extLst>
            <a:ext uri="{FF2B5EF4-FFF2-40B4-BE49-F238E27FC236}">
              <a16:creationId xmlns:a16="http://schemas.microsoft.com/office/drawing/2014/main" id="{B18D5F46-4C7F-48C3-943A-7DF7C6D10B0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28" name="Text Box 201">
          <a:extLst>
            <a:ext uri="{FF2B5EF4-FFF2-40B4-BE49-F238E27FC236}">
              <a16:creationId xmlns:a16="http://schemas.microsoft.com/office/drawing/2014/main" id="{8C08B054-FAF7-4C9F-8AEB-4B40D3E527D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29" name="Text Box 202">
          <a:extLst>
            <a:ext uri="{FF2B5EF4-FFF2-40B4-BE49-F238E27FC236}">
              <a16:creationId xmlns:a16="http://schemas.microsoft.com/office/drawing/2014/main" id="{06FCD59E-8EFB-4398-AB26-E7AB4E3A63F2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30" name="Text Box 203">
          <a:extLst>
            <a:ext uri="{FF2B5EF4-FFF2-40B4-BE49-F238E27FC236}">
              <a16:creationId xmlns:a16="http://schemas.microsoft.com/office/drawing/2014/main" id="{A877357D-C323-49D0-A119-4A6B2054C75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31" name="Text Box 204">
          <a:extLst>
            <a:ext uri="{FF2B5EF4-FFF2-40B4-BE49-F238E27FC236}">
              <a16:creationId xmlns:a16="http://schemas.microsoft.com/office/drawing/2014/main" id="{CE9D766D-7038-496B-A363-3CAFE37CAF5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32" name="Text Box 206">
          <a:extLst>
            <a:ext uri="{FF2B5EF4-FFF2-40B4-BE49-F238E27FC236}">
              <a16:creationId xmlns:a16="http://schemas.microsoft.com/office/drawing/2014/main" id="{69FB059B-A9C8-46DC-A277-272F750722B0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33" name="Text Box 207">
          <a:extLst>
            <a:ext uri="{FF2B5EF4-FFF2-40B4-BE49-F238E27FC236}">
              <a16:creationId xmlns:a16="http://schemas.microsoft.com/office/drawing/2014/main" id="{150FCDD0-1774-48D4-81D1-01473EF101C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34" name="Text Box 208">
          <a:extLst>
            <a:ext uri="{FF2B5EF4-FFF2-40B4-BE49-F238E27FC236}">
              <a16:creationId xmlns:a16="http://schemas.microsoft.com/office/drawing/2014/main" id="{33936FBC-2474-4CA6-B10E-916622659F7C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35" name="Text Box 209">
          <a:extLst>
            <a:ext uri="{FF2B5EF4-FFF2-40B4-BE49-F238E27FC236}">
              <a16:creationId xmlns:a16="http://schemas.microsoft.com/office/drawing/2014/main" id="{4387037D-005F-4E81-BC3F-1FD12B464A3E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36" name="Text Box 210">
          <a:extLst>
            <a:ext uri="{FF2B5EF4-FFF2-40B4-BE49-F238E27FC236}">
              <a16:creationId xmlns:a16="http://schemas.microsoft.com/office/drawing/2014/main" id="{DB53832F-6DE5-4AB6-8BF9-8EB1DF1125F4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37" name="Text Box 211">
          <a:extLst>
            <a:ext uri="{FF2B5EF4-FFF2-40B4-BE49-F238E27FC236}">
              <a16:creationId xmlns:a16="http://schemas.microsoft.com/office/drawing/2014/main" id="{9DC69204-09B6-4757-88E9-CA4DED2F6A99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38" name="Text Box 212">
          <a:extLst>
            <a:ext uri="{FF2B5EF4-FFF2-40B4-BE49-F238E27FC236}">
              <a16:creationId xmlns:a16="http://schemas.microsoft.com/office/drawing/2014/main" id="{2A48CC58-AFCC-4CEA-8045-8828B71BBE67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39" name="Text Box 213">
          <a:extLst>
            <a:ext uri="{FF2B5EF4-FFF2-40B4-BE49-F238E27FC236}">
              <a16:creationId xmlns:a16="http://schemas.microsoft.com/office/drawing/2014/main" id="{2A9631A4-98D1-4CCB-8340-4A4D9F41E14D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39</xdr:row>
      <xdr:rowOff>0</xdr:rowOff>
    </xdr:from>
    <xdr:to>
      <xdr:col>5</xdr:col>
      <xdr:colOff>47625</xdr:colOff>
      <xdr:row>43</xdr:row>
      <xdr:rowOff>123825</xdr:rowOff>
    </xdr:to>
    <xdr:sp macro="" textlink="">
      <xdr:nvSpPr>
        <xdr:cNvPr id="39640" name="Text Box 214">
          <a:extLst>
            <a:ext uri="{FF2B5EF4-FFF2-40B4-BE49-F238E27FC236}">
              <a16:creationId xmlns:a16="http://schemas.microsoft.com/office/drawing/2014/main" id="{902503C3-E6BE-4E8E-B16A-434A29894651}"/>
            </a:ext>
          </a:extLst>
        </xdr:cNvPr>
        <xdr:cNvSpPr txBox="1">
          <a:spLocks noChangeArrowheads="1"/>
        </xdr:cNvSpPr>
      </xdr:nvSpPr>
      <xdr:spPr bwMode="auto">
        <a:xfrm>
          <a:off x="4791075" y="7286625"/>
          <a:ext cx="857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39</xdr:row>
      <xdr:rowOff>0</xdr:rowOff>
    </xdr:from>
    <xdr:to>
      <xdr:col>5</xdr:col>
      <xdr:colOff>57150</xdr:colOff>
      <xdr:row>43</xdr:row>
      <xdr:rowOff>123825</xdr:rowOff>
    </xdr:to>
    <xdr:sp macro="" textlink="">
      <xdr:nvSpPr>
        <xdr:cNvPr id="39641" name="Text Box 246">
          <a:extLst>
            <a:ext uri="{FF2B5EF4-FFF2-40B4-BE49-F238E27FC236}">
              <a16:creationId xmlns:a16="http://schemas.microsoft.com/office/drawing/2014/main" id="{8EE8C0D3-B92D-4F97-AFED-3F4F657E715A}"/>
            </a:ext>
          </a:extLst>
        </xdr:cNvPr>
        <xdr:cNvSpPr txBox="1">
          <a:spLocks noChangeArrowheads="1"/>
        </xdr:cNvSpPr>
      </xdr:nvSpPr>
      <xdr:spPr bwMode="auto">
        <a:xfrm>
          <a:off x="4810125" y="7286625"/>
          <a:ext cx="76200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42" name="Text Box 1">
          <a:extLst>
            <a:ext uri="{FF2B5EF4-FFF2-40B4-BE49-F238E27FC236}">
              <a16:creationId xmlns:a16="http://schemas.microsoft.com/office/drawing/2014/main" id="{241A1D00-E5DB-437D-A4D6-BEF09629E41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43" name="Text Box 23">
          <a:extLst>
            <a:ext uri="{FF2B5EF4-FFF2-40B4-BE49-F238E27FC236}">
              <a16:creationId xmlns:a16="http://schemas.microsoft.com/office/drawing/2014/main" id="{7B761F2D-1E13-4A02-AFEF-A50A00B6AA7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44" name="Text Box 24">
          <a:extLst>
            <a:ext uri="{FF2B5EF4-FFF2-40B4-BE49-F238E27FC236}">
              <a16:creationId xmlns:a16="http://schemas.microsoft.com/office/drawing/2014/main" id="{5D236F99-E7C7-4C2D-978F-D17F7736053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45" name="Text Box 25">
          <a:extLst>
            <a:ext uri="{FF2B5EF4-FFF2-40B4-BE49-F238E27FC236}">
              <a16:creationId xmlns:a16="http://schemas.microsoft.com/office/drawing/2014/main" id="{3E6D9A6F-5DE0-436E-97BF-34B755B0844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46" name="Text Box 26">
          <a:extLst>
            <a:ext uri="{FF2B5EF4-FFF2-40B4-BE49-F238E27FC236}">
              <a16:creationId xmlns:a16="http://schemas.microsoft.com/office/drawing/2014/main" id="{203939ED-60D7-4754-999F-2F219D5EF60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47" name="Text Box 27">
          <a:extLst>
            <a:ext uri="{FF2B5EF4-FFF2-40B4-BE49-F238E27FC236}">
              <a16:creationId xmlns:a16="http://schemas.microsoft.com/office/drawing/2014/main" id="{908E40C4-8298-4BFB-98AF-68AC6E7274F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48" name="Text Box 28">
          <a:extLst>
            <a:ext uri="{FF2B5EF4-FFF2-40B4-BE49-F238E27FC236}">
              <a16:creationId xmlns:a16="http://schemas.microsoft.com/office/drawing/2014/main" id="{0F3EA7E8-5B2C-418B-B2A6-5AFC1FDB008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49" name="Text Box 29">
          <a:extLst>
            <a:ext uri="{FF2B5EF4-FFF2-40B4-BE49-F238E27FC236}">
              <a16:creationId xmlns:a16="http://schemas.microsoft.com/office/drawing/2014/main" id="{628D4F77-39EF-41A1-80EE-20DED601902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50" name="Text Box 30">
          <a:extLst>
            <a:ext uri="{FF2B5EF4-FFF2-40B4-BE49-F238E27FC236}">
              <a16:creationId xmlns:a16="http://schemas.microsoft.com/office/drawing/2014/main" id="{1EF80138-96DD-4A93-8CB2-78E77693E2C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51" name="Text Box 31">
          <a:extLst>
            <a:ext uri="{FF2B5EF4-FFF2-40B4-BE49-F238E27FC236}">
              <a16:creationId xmlns:a16="http://schemas.microsoft.com/office/drawing/2014/main" id="{42B1B170-4D28-45E3-9C13-219490B3C6E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52" name="Text Box 32">
          <a:extLst>
            <a:ext uri="{FF2B5EF4-FFF2-40B4-BE49-F238E27FC236}">
              <a16:creationId xmlns:a16="http://schemas.microsoft.com/office/drawing/2014/main" id="{F8472FB5-0EBD-4F89-B17B-315553E2B0F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53" name="Text Box 33">
          <a:extLst>
            <a:ext uri="{FF2B5EF4-FFF2-40B4-BE49-F238E27FC236}">
              <a16:creationId xmlns:a16="http://schemas.microsoft.com/office/drawing/2014/main" id="{69D20BA8-6F4E-43CF-933E-22D8D087F67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54" name="Text Box 34">
          <a:extLst>
            <a:ext uri="{FF2B5EF4-FFF2-40B4-BE49-F238E27FC236}">
              <a16:creationId xmlns:a16="http://schemas.microsoft.com/office/drawing/2014/main" id="{8C62447E-7140-4C51-A385-F9609EB653F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55" name="Text Box 35">
          <a:extLst>
            <a:ext uri="{FF2B5EF4-FFF2-40B4-BE49-F238E27FC236}">
              <a16:creationId xmlns:a16="http://schemas.microsoft.com/office/drawing/2014/main" id="{BC0A2977-B7DA-48C3-9EC0-FCB32CC0249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56" name="Text Box 36">
          <a:extLst>
            <a:ext uri="{FF2B5EF4-FFF2-40B4-BE49-F238E27FC236}">
              <a16:creationId xmlns:a16="http://schemas.microsoft.com/office/drawing/2014/main" id="{5FA24BDE-CD87-46AE-9087-19BDF76683E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57" name="Text Box 37">
          <a:extLst>
            <a:ext uri="{FF2B5EF4-FFF2-40B4-BE49-F238E27FC236}">
              <a16:creationId xmlns:a16="http://schemas.microsoft.com/office/drawing/2014/main" id="{95FF85FA-7D98-494F-9E37-AFCBDBFADB5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58" name="Text Box 38">
          <a:extLst>
            <a:ext uri="{FF2B5EF4-FFF2-40B4-BE49-F238E27FC236}">
              <a16:creationId xmlns:a16="http://schemas.microsoft.com/office/drawing/2014/main" id="{C63390E4-4D4A-4F8E-98D0-C98D1135BA8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59" name="Text Box 39">
          <a:extLst>
            <a:ext uri="{FF2B5EF4-FFF2-40B4-BE49-F238E27FC236}">
              <a16:creationId xmlns:a16="http://schemas.microsoft.com/office/drawing/2014/main" id="{72A2E95A-3142-4AEF-A2F9-61C15785814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60" name="Text Box 40">
          <a:extLst>
            <a:ext uri="{FF2B5EF4-FFF2-40B4-BE49-F238E27FC236}">
              <a16:creationId xmlns:a16="http://schemas.microsoft.com/office/drawing/2014/main" id="{7D889D8B-12CC-45A6-B54B-0C148DDCFBA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61" name="Text Box 41">
          <a:extLst>
            <a:ext uri="{FF2B5EF4-FFF2-40B4-BE49-F238E27FC236}">
              <a16:creationId xmlns:a16="http://schemas.microsoft.com/office/drawing/2014/main" id="{D6B182A1-CB17-45E2-B9C5-58193E2C7CA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62" name="Text Box 42">
          <a:extLst>
            <a:ext uri="{FF2B5EF4-FFF2-40B4-BE49-F238E27FC236}">
              <a16:creationId xmlns:a16="http://schemas.microsoft.com/office/drawing/2014/main" id="{C0F72CFA-B354-4C79-9B7C-1A5119F9D85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63" name="Text Box 43">
          <a:extLst>
            <a:ext uri="{FF2B5EF4-FFF2-40B4-BE49-F238E27FC236}">
              <a16:creationId xmlns:a16="http://schemas.microsoft.com/office/drawing/2014/main" id="{200C2658-057F-42C5-BB19-B67659C3F07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64" name="Text Box 44">
          <a:extLst>
            <a:ext uri="{FF2B5EF4-FFF2-40B4-BE49-F238E27FC236}">
              <a16:creationId xmlns:a16="http://schemas.microsoft.com/office/drawing/2014/main" id="{A156C237-49D6-404D-B45F-A039C1C653A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65" name="Text Box 45">
          <a:extLst>
            <a:ext uri="{FF2B5EF4-FFF2-40B4-BE49-F238E27FC236}">
              <a16:creationId xmlns:a16="http://schemas.microsoft.com/office/drawing/2014/main" id="{9DEDD987-048E-4639-8F95-86008F69B0A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66" name="Text Box 46">
          <a:extLst>
            <a:ext uri="{FF2B5EF4-FFF2-40B4-BE49-F238E27FC236}">
              <a16:creationId xmlns:a16="http://schemas.microsoft.com/office/drawing/2014/main" id="{74DD9BEA-703E-4294-813A-46A63CF4FDE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67" name="Text Box 47">
          <a:extLst>
            <a:ext uri="{FF2B5EF4-FFF2-40B4-BE49-F238E27FC236}">
              <a16:creationId xmlns:a16="http://schemas.microsoft.com/office/drawing/2014/main" id="{95C142D8-9147-4C52-A32D-F4D074CDD55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68" name="Text Box 48">
          <a:extLst>
            <a:ext uri="{FF2B5EF4-FFF2-40B4-BE49-F238E27FC236}">
              <a16:creationId xmlns:a16="http://schemas.microsoft.com/office/drawing/2014/main" id="{805884A2-4535-4B4E-BF66-E29A166D3F6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69" name="Text Box 49">
          <a:extLst>
            <a:ext uri="{FF2B5EF4-FFF2-40B4-BE49-F238E27FC236}">
              <a16:creationId xmlns:a16="http://schemas.microsoft.com/office/drawing/2014/main" id="{CC0BA9CE-62C1-4491-AE0E-3C6295EB36B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70" name="Text Box 50">
          <a:extLst>
            <a:ext uri="{FF2B5EF4-FFF2-40B4-BE49-F238E27FC236}">
              <a16:creationId xmlns:a16="http://schemas.microsoft.com/office/drawing/2014/main" id="{F6C525F2-0BD9-4AB4-8BBB-DBC872A7BE4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71" name="Text Box 51">
          <a:extLst>
            <a:ext uri="{FF2B5EF4-FFF2-40B4-BE49-F238E27FC236}">
              <a16:creationId xmlns:a16="http://schemas.microsoft.com/office/drawing/2014/main" id="{BAC5EA76-6500-4D6B-AD5B-4882321CEC2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72" name="Text Box 52">
          <a:extLst>
            <a:ext uri="{FF2B5EF4-FFF2-40B4-BE49-F238E27FC236}">
              <a16:creationId xmlns:a16="http://schemas.microsoft.com/office/drawing/2014/main" id="{93FE8365-4DD3-4661-B3AC-0F50BF671D2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73" name="Text Box 53">
          <a:extLst>
            <a:ext uri="{FF2B5EF4-FFF2-40B4-BE49-F238E27FC236}">
              <a16:creationId xmlns:a16="http://schemas.microsoft.com/office/drawing/2014/main" id="{A134F74C-E15A-4449-B0CF-6529CD23DAF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74" name="Text Box 54">
          <a:extLst>
            <a:ext uri="{FF2B5EF4-FFF2-40B4-BE49-F238E27FC236}">
              <a16:creationId xmlns:a16="http://schemas.microsoft.com/office/drawing/2014/main" id="{8BFEB4C0-2685-4D59-957A-CB0EF5C236C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75" name="Text Box 55">
          <a:extLst>
            <a:ext uri="{FF2B5EF4-FFF2-40B4-BE49-F238E27FC236}">
              <a16:creationId xmlns:a16="http://schemas.microsoft.com/office/drawing/2014/main" id="{0609C1AE-3410-43A3-B07A-CC3B0117AE6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76" name="Text Box 56">
          <a:extLst>
            <a:ext uri="{FF2B5EF4-FFF2-40B4-BE49-F238E27FC236}">
              <a16:creationId xmlns:a16="http://schemas.microsoft.com/office/drawing/2014/main" id="{8184D67E-3854-4345-91A0-BCD8C89D813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77" name="Text Box 57">
          <a:extLst>
            <a:ext uri="{FF2B5EF4-FFF2-40B4-BE49-F238E27FC236}">
              <a16:creationId xmlns:a16="http://schemas.microsoft.com/office/drawing/2014/main" id="{DB66B670-A012-422E-89C8-7FF76E37F0A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78" name="Text Box 58">
          <a:extLst>
            <a:ext uri="{FF2B5EF4-FFF2-40B4-BE49-F238E27FC236}">
              <a16:creationId xmlns:a16="http://schemas.microsoft.com/office/drawing/2014/main" id="{F44727F8-7F6E-4CC6-86A0-2920B45D8AE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79" name="Text Box 59">
          <a:extLst>
            <a:ext uri="{FF2B5EF4-FFF2-40B4-BE49-F238E27FC236}">
              <a16:creationId xmlns:a16="http://schemas.microsoft.com/office/drawing/2014/main" id="{5B59873D-E418-4105-A329-5491866F765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80" name="Text Box 60">
          <a:extLst>
            <a:ext uri="{FF2B5EF4-FFF2-40B4-BE49-F238E27FC236}">
              <a16:creationId xmlns:a16="http://schemas.microsoft.com/office/drawing/2014/main" id="{4AE278DF-E9BA-4548-BC91-046543DD9F0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81" name="Text Box 61">
          <a:extLst>
            <a:ext uri="{FF2B5EF4-FFF2-40B4-BE49-F238E27FC236}">
              <a16:creationId xmlns:a16="http://schemas.microsoft.com/office/drawing/2014/main" id="{9E966FCA-4B0A-43F8-B1B9-4F4241B45DF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82" name="Text Box 62">
          <a:extLst>
            <a:ext uri="{FF2B5EF4-FFF2-40B4-BE49-F238E27FC236}">
              <a16:creationId xmlns:a16="http://schemas.microsoft.com/office/drawing/2014/main" id="{BEEEDB94-5694-46BB-883A-2680F2B3BE2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83" name="Text Box 63">
          <a:extLst>
            <a:ext uri="{FF2B5EF4-FFF2-40B4-BE49-F238E27FC236}">
              <a16:creationId xmlns:a16="http://schemas.microsoft.com/office/drawing/2014/main" id="{7AB45ADA-AA37-47D5-B8F2-9C004BEA2F9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84" name="Text Box 64">
          <a:extLst>
            <a:ext uri="{FF2B5EF4-FFF2-40B4-BE49-F238E27FC236}">
              <a16:creationId xmlns:a16="http://schemas.microsoft.com/office/drawing/2014/main" id="{22854C73-C470-45EF-A972-A86F660D46D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85" name="Text Box 65">
          <a:extLst>
            <a:ext uri="{FF2B5EF4-FFF2-40B4-BE49-F238E27FC236}">
              <a16:creationId xmlns:a16="http://schemas.microsoft.com/office/drawing/2014/main" id="{6A5D6151-1EFE-470D-997D-A8BDE8FB0E2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86" name="Text Box 66">
          <a:extLst>
            <a:ext uri="{FF2B5EF4-FFF2-40B4-BE49-F238E27FC236}">
              <a16:creationId xmlns:a16="http://schemas.microsoft.com/office/drawing/2014/main" id="{6AC3BF68-2FF8-4664-948B-08B993C716E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87" name="Text Box 67">
          <a:extLst>
            <a:ext uri="{FF2B5EF4-FFF2-40B4-BE49-F238E27FC236}">
              <a16:creationId xmlns:a16="http://schemas.microsoft.com/office/drawing/2014/main" id="{FD166C1E-D3FF-423E-BDC8-58BB8D2B5C4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88" name="Text Box 68">
          <a:extLst>
            <a:ext uri="{FF2B5EF4-FFF2-40B4-BE49-F238E27FC236}">
              <a16:creationId xmlns:a16="http://schemas.microsoft.com/office/drawing/2014/main" id="{0D73C29F-4534-495C-9A46-1D782875263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89" name="Text Box 69">
          <a:extLst>
            <a:ext uri="{FF2B5EF4-FFF2-40B4-BE49-F238E27FC236}">
              <a16:creationId xmlns:a16="http://schemas.microsoft.com/office/drawing/2014/main" id="{CCABDBDF-6854-4AC7-A59D-72AA220FB0E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90" name="Text Box 70">
          <a:extLst>
            <a:ext uri="{FF2B5EF4-FFF2-40B4-BE49-F238E27FC236}">
              <a16:creationId xmlns:a16="http://schemas.microsoft.com/office/drawing/2014/main" id="{9109A082-097A-4C9E-A453-2E39AE991DD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37</xdr:row>
      <xdr:rowOff>0</xdr:rowOff>
    </xdr:from>
    <xdr:to>
      <xdr:col>5</xdr:col>
      <xdr:colOff>85725</xdr:colOff>
      <xdr:row>38</xdr:row>
      <xdr:rowOff>38100</xdr:rowOff>
    </xdr:to>
    <xdr:sp macro="" textlink="">
      <xdr:nvSpPr>
        <xdr:cNvPr id="39691" name="Text Box 71">
          <a:extLst>
            <a:ext uri="{FF2B5EF4-FFF2-40B4-BE49-F238E27FC236}">
              <a16:creationId xmlns:a16="http://schemas.microsoft.com/office/drawing/2014/main" id="{37B6E176-41EE-4B1C-B8C7-6C61B1CF47F7}"/>
            </a:ext>
          </a:extLst>
        </xdr:cNvPr>
        <xdr:cNvSpPr txBox="1">
          <a:spLocks noChangeArrowheads="1"/>
        </xdr:cNvSpPr>
      </xdr:nvSpPr>
      <xdr:spPr bwMode="auto">
        <a:xfrm>
          <a:off x="4838700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92" name="Text Box 72">
          <a:extLst>
            <a:ext uri="{FF2B5EF4-FFF2-40B4-BE49-F238E27FC236}">
              <a16:creationId xmlns:a16="http://schemas.microsoft.com/office/drawing/2014/main" id="{2F85C08A-CCA7-4BCB-9F00-A079844CBB4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93" name="Text Box 73">
          <a:extLst>
            <a:ext uri="{FF2B5EF4-FFF2-40B4-BE49-F238E27FC236}">
              <a16:creationId xmlns:a16="http://schemas.microsoft.com/office/drawing/2014/main" id="{A2A6AB48-D16F-4C95-BA64-402F00ABEE3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94" name="Text Box 77">
          <a:extLst>
            <a:ext uri="{FF2B5EF4-FFF2-40B4-BE49-F238E27FC236}">
              <a16:creationId xmlns:a16="http://schemas.microsoft.com/office/drawing/2014/main" id="{E444C037-7D4A-4FCC-9AE2-F1B63F05E54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95" name="Text Box 78">
          <a:extLst>
            <a:ext uri="{FF2B5EF4-FFF2-40B4-BE49-F238E27FC236}">
              <a16:creationId xmlns:a16="http://schemas.microsoft.com/office/drawing/2014/main" id="{08B95602-B4AC-4A83-BEED-58C690EFE6B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96" name="Text Box 79">
          <a:extLst>
            <a:ext uri="{FF2B5EF4-FFF2-40B4-BE49-F238E27FC236}">
              <a16:creationId xmlns:a16="http://schemas.microsoft.com/office/drawing/2014/main" id="{4E69F4A8-0B5E-473E-A654-4936AD0CF69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97" name="Text Box 80">
          <a:extLst>
            <a:ext uri="{FF2B5EF4-FFF2-40B4-BE49-F238E27FC236}">
              <a16:creationId xmlns:a16="http://schemas.microsoft.com/office/drawing/2014/main" id="{07D5D668-D998-4DD2-85C9-F8893718838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98" name="Text Box 81">
          <a:extLst>
            <a:ext uri="{FF2B5EF4-FFF2-40B4-BE49-F238E27FC236}">
              <a16:creationId xmlns:a16="http://schemas.microsoft.com/office/drawing/2014/main" id="{B75E51E7-6FD1-4D01-BB87-8E3B86AF8AF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699" name="Text Box 82">
          <a:extLst>
            <a:ext uri="{FF2B5EF4-FFF2-40B4-BE49-F238E27FC236}">
              <a16:creationId xmlns:a16="http://schemas.microsoft.com/office/drawing/2014/main" id="{90517D8D-E05A-4210-9B49-B6E7B4E7959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00" name="Text Box 84">
          <a:extLst>
            <a:ext uri="{FF2B5EF4-FFF2-40B4-BE49-F238E27FC236}">
              <a16:creationId xmlns:a16="http://schemas.microsoft.com/office/drawing/2014/main" id="{13DBBC4B-91F4-4A8D-9E85-8EC86C2E5F1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01" name="Text Box 85">
          <a:extLst>
            <a:ext uri="{FF2B5EF4-FFF2-40B4-BE49-F238E27FC236}">
              <a16:creationId xmlns:a16="http://schemas.microsoft.com/office/drawing/2014/main" id="{A0D65D76-AE52-430F-859D-B70D6280CDC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02" name="Text Box 89">
          <a:extLst>
            <a:ext uri="{FF2B5EF4-FFF2-40B4-BE49-F238E27FC236}">
              <a16:creationId xmlns:a16="http://schemas.microsoft.com/office/drawing/2014/main" id="{97C1E8C6-4CA2-4DE9-9B6B-89529FFD1E7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03" name="Text Box 90">
          <a:extLst>
            <a:ext uri="{FF2B5EF4-FFF2-40B4-BE49-F238E27FC236}">
              <a16:creationId xmlns:a16="http://schemas.microsoft.com/office/drawing/2014/main" id="{831657E1-3099-477F-9B94-240CEE6FF99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04" name="Text Box 91">
          <a:extLst>
            <a:ext uri="{FF2B5EF4-FFF2-40B4-BE49-F238E27FC236}">
              <a16:creationId xmlns:a16="http://schemas.microsoft.com/office/drawing/2014/main" id="{17D7F65F-2A93-450A-9D4E-30B5211C6EA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05" name="Text Box 92">
          <a:extLst>
            <a:ext uri="{FF2B5EF4-FFF2-40B4-BE49-F238E27FC236}">
              <a16:creationId xmlns:a16="http://schemas.microsoft.com/office/drawing/2014/main" id="{56572976-04F8-430A-ADEB-07486C6F986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06" name="Text Box 93">
          <a:extLst>
            <a:ext uri="{FF2B5EF4-FFF2-40B4-BE49-F238E27FC236}">
              <a16:creationId xmlns:a16="http://schemas.microsoft.com/office/drawing/2014/main" id="{72FA0A2B-C24B-4818-A9AF-8351B16221A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07" name="Text Box 94">
          <a:extLst>
            <a:ext uri="{FF2B5EF4-FFF2-40B4-BE49-F238E27FC236}">
              <a16:creationId xmlns:a16="http://schemas.microsoft.com/office/drawing/2014/main" id="{1635D4F0-B246-4FB9-AA10-297871F0079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08" name="Text Box 95">
          <a:extLst>
            <a:ext uri="{FF2B5EF4-FFF2-40B4-BE49-F238E27FC236}">
              <a16:creationId xmlns:a16="http://schemas.microsoft.com/office/drawing/2014/main" id="{F5D3C13A-6EFC-440C-853B-ED54D9DBBF8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09" name="Text Box 96">
          <a:extLst>
            <a:ext uri="{FF2B5EF4-FFF2-40B4-BE49-F238E27FC236}">
              <a16:creationId xmlns:a16="http://schemas.microsoft.com/office/drawing/2014/main" id="{39001E9D-AE09-499E-9A36-EC130994F72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10" name="Text Box 97">
          <a:extLst>
            <a:ext uri="{FF2B5EF4-FFF2-40B4-BE49-F238E27FC236}">
              <a16:creationId xmlns:a16="http://schemas.microsoft.com/office/drawing/2014/main" id="{34C3427E-3E63-4DCF-BEA0-6D298E8C494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11" name="Text Box 101">
          <a:extLst>
            <a:ext uri="{FF2B5EF4-FFF2-40B4-BE49-F238E27FC236}">
              <a16:creationId xmlns:a16="http://schemas.microsoft.com/office/drawing/2014/main" id="{DE47524E-FC99-4E3A-B4FE-DA85629CE79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12" name="Text Box 102">
          <a:extLst>
            <a:ext uri="{FF2B5EF4-FFF2-40B4-BE49-F238E27FC236}">
              <a16:creationId xmlns:a16="http://schemas.microsoft.com/office/drawing/2014/main" id="{21A45ACC-032E-406C-BF67-8DF897AD5F3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13" name="Text Box 103">
          <a:extLst>
            <a:ext uri="{FF2B5EF4-FFF2-40B4-BE49-F238E27FC236}">
              <a16:creationId xmlns:a16="http://schemas.microsoft.com/office/drawing/2014/main" id="{F58E808A-4495-418A-A779-4A94F0D0033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14" name="Text Box 104">
          <a:extLst>
            <a:ext uri="{FF2B5EF4-FFF2-40B4-BE49-F238E27FC236}">
              <a16:creationId xmlns:a16="http://schemas.microsoft.com/office/drawing/2014/main" id="{AFD1DDF3-FB9F-4AAA-AB30-AFB6EB44C4C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15" name="Text Box 105">
          <a:extLst>
            <a:ext uri="{FF2B5EF4-FFF2-40B4-BE49-F238E27FC236}">
              <a16:creationId xmlns:a16="http://schemas.microsoft.com/office/drawing/2014/main" id="{3D80A6F1-D7F4-4B4F-81DC-50F2118419B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16" name="Text Box 106">
          <a:extLst>
            <a:ext uri="{FF2B5EF4-FFF2-40B4-BE49-F238E27FC236}">
              <a16:creationId xmlns:a16="http://schemas.microsoft.com/office/drawing/2014/main" id="{27800CF6-7304-4D9A-8A7C-1FF4F10591A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17" name="Text Box 107">
          <a:extLst>
            <a:ext uri="{FF2B5EF4-FFF2-40B4-BE49-F238E27FC236}">
              <a16:creationId xmlns:a16="http://schemas.microsoft.com/office/drawing/2014/main" id="{78AED164-CF54-42A4-AD66-3C890BF3F56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18" name="Text Box 108">
          <a:extLst>
            <a:ext uri="{FF2B5EF4-FFF2-40B4-BE49-F238E27FC236}">
              <a16:creationId xmlns:a16="http://schemas.microsoft.com/office/drawing/2014/main" id="{6F9852EA-C0EA-45D5-B3D5-DFE6CB03CC0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19" name="Text Box 109">
          <a:extLst>
            <a:ext uri="{FF2B5EF4-FFF2-40B4-BE49-F238E27FC236}">
              <a16:creationId xmlns:a16="http://schemas.microsoft.com/office/drawing/2014/main" id="{2C3BE0D3-E1EF-4F43-B917-18E563D242C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20" name="Text Box 113">
          <a:extLst>
            <a:ext uri="{FF2B5EF4-FFF2-40B4-BE49-F238E27FC236}">
              <a16:creationId xmlns:a16="http://schemas.microsoft.com/office/drawing/2014/main" id="{896B476C-47EC-4011-B919-3681324FB6A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21" name="Text Box 114">
          <a:extLst>
            <a:ext uri="{FF2B5EF4-FFF2-40B4-BE49-F238E27FC236}">
              <a16:creationId xmlns:a16="http://schemas.microsoft.com/office/drawing/2014/main" id="{B9C2C1BC-F595-4A99-8F70-2FEEC6127F2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22" name="Text Box 115">
          <a:extLst>
            <a:ext uri="{FF2B5EF4-FFF2-40B4-BE49-F238E27FC236}">
              <a16:creationId xmlns:a16="http://schemas.microsoft.com/office/drawing/2014/main" id="{99BDAF61-98F9-4E01-936B-C77A8DB3773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23" name="Text Box 116">
          <a:extLst>
            <a:ext uri="{FF2B5EF4-FFF2-40B4-BE49-F238E27FC236}">
              <a16:creationId xmlns:a16="http://schemas.microsoft.com/office/drawing/2014/main" id="{85069DF3-6061-4249-9E6A-87E42517B0C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24" name="Text Box 117">
          <a:extLst>
            <a:ext uri="{FF2B5EF4-FFF2-40B4-BE49-F238E27FC236}">
              <a16:creationId xmlns:a16="http://schemas.microsoft.com/office/drawing/2014/main" id="{A808EE8D-FFFD-4816-A80C-8C6E0879F81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25" name="Text Box 118">
          <a:extLst>
            <a:ext uri="{FF2B5EF4-FFF2-40B4-BE49-F238E27FC236}">
              <a16:creationId xmlns:a16="http://schemas.microsoft.com/office/drawing/2014/main" id="{B529A893-6C1A-49F9-AF40-62BEC8C1ADD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26" name="Text Box 119">
          <a:extLst>
            <a:ext uri="{FF2B5EF4-FFF2-40B4-BE49-F238E27FC236}">
              <a16:creationId xmlns:a16="http://schemas.microsoft.com/office/drawing/2014/main" id="{EBD5E64A-A4A3-4937-BE28-D3E8C582326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27" name="Text Box 120">
          <a:extLst>
            <a:ext uri="{FF2B5EF4-FFF2-40B4-BE49-F238E27FC236}">
              <a16:creationId xmlns:a16="http://schemas.microsoft.com/office/drawing/2014/main" id="{954CF1AA-4E05-4FD5-9ABB-A0573B74CAC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28" name="Text Box 121">
          <a:extLst>
            <a:ext uri="{FF2B5EF4-FFF2-40B4-BE49-F238E27FC236}">
              <a16:creationId xmlns:a16="http://schemas.microsoft.com/office/drawing/2014/main" id="{A065C954-2C2E-47B5-B5CA-2ECABDEDF56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29" name="Text Box 125">
          <a:extLst>
            <a:ext uri="{FF2B5EF4-FFF2-40B4-BE49-F238E27FC236}">
              <a16:creationId xmlns:a16="http://schemas.microsoft.com/office/drawing/2014/main" id="{67E92575-6566-49A7-95C8-489EAA13D91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30" name="Text Box 126">
          <a:extLst>
            <a:ext uri="{FF2B5EF4-FFF2-40B4-BE49-F238E27FC236}">
              <a16:creationId xmlns:a16="http://schemas.microsoft.com/office/drawing/2014/main" id="{F9786D34-D0AD-4C59-8929-535255BD2CC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31" name="Text Box 127">
          <a:extLst>
            <a:ext uri="{FF2B5EF4-FFF2-40B4-BE49-F238E27FC236}">
              <a16:creationId xmlns:a16="http://schemas.microsoft.com/office/drawing/2014/main" id="{C5222498-2629-49B5-AA84-3FC190C68F5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32" name="Text Box 128">
          <a:extLst>
            <a:ext uri="{FF2B5EF4-FFF2-40B4-BE49-F238E27FC236}">
              <a16:creationId xmlns:a16="http://schemas.microsoft.com/office/drawing/2014/main" id="{540C29F3-DFB6-43D3-ABC6-A4146BD0BC3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33" name="Text Box 129">
          <a:extLst>
            <a:ext uri="{FF2B5EF4-FFF2-40B4-BE49-F238E27FC236}">
              <a16:creationId xmlns:a16="http://schemas.microsoft.com/office/drawing/2014/main" id="{BF47DA1E-A6A4-45EA-B3AF-06DF59EB15E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34" name="Text Box 130">
          <a:extLst>
            <a:ext uri="{FF2B5EF4-FFF2-40B4-BE49-F238E27FC236}">
              <a16:creationId xmlns:a16="http://schemas.microsoft.com/office/drawing/2014/main" id="{B10E911A-CB06-44F2-BB1C-0209F0BBF22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35" name="Text Box 131">
          <a:extLst>
            <a:ext uri="{FF2B5EF4-FFF2-40B4-BE49-F238E27FC236}">
              <a16:creationId xmlns:a16="http://schemas.microsoft.com/office/drawing/2014/main" id="{6C6A97B6-762B-4A49-8C2B-F31BED4E264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36" name="Text Box 132">
          <a:extLst>
            <a:ext uri="{FF2B5EF4-FFF2-40B4-BE49-F238E27FC236}">
              <a16:creationId xmlns:a16="http://schemas.microsoft.com/office/drawing/2014/main" id="{EE476C42-0EFD-44A4-A064-B1C2A2E82C8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37" name="Text Box 133">
          <a:extLst>
            <a:ext uri="{FF2B5EF4-FFF2-40B4-BE49-F238E27FC236}">
              <a16:creationId xmlns:a16="http://schemas.microsoft.com/office/drawing/2014/main" id="{29983DE9-89FD-44E7-8817-39C7172825C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38" name="Text Box 137">
          <a:extLst>
            <a:ext uri="{FF2B5EF4-FFF2-40B4-BE49-F238E27FC236}">
              <a16:creationId xmlns:a16="http://schemas.microsoft.com/office/drawing/2014/main" id="{A1EF9F42-DEE5-49C7-A935-882B77B1F82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39" name="Text Box 138">
          <a:extLst>
            <a:ext uri="{FF2B5EF4-FFF2-40B4-BE49-F238E27FC236}">
              <a16:creationId xmlns:a16="http://schemas.microsoft.com/office/drawing/2014/main" id="{5A539307-E71C-4B8B-8F28-4312D92ABCE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40" name="Text Box 139">
          <a:extLst>
            <a:ext uri="{FF2B5EF4-FFF2-40B4-BE49-F238E27FC236}">
              <a16:creationId xmlns:a16="http://schemas.microsoft.com/office/drawing/2014/main" id="{3A7A74E0-B00F-496F-872D-BA05AE5A1B2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41" name="Text Box 140">
          <a:extLst>
            <a:ext uri="{FF2B5EF4-FFF2-40B4-BE49-F238E27FC236}">
              <a16:creationId xmlns:a16="http://schemas.microsoft.com/office/drawing/2014/main" id="{8FD85981-14FB-4926-8389-BAC0614418F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42" name="Text Box 141">
          <a:extLst>
            <a:ext uri="{FF2B5EF4-FFF2-40B4-BE49-F238E27FC236}">
              <a16:creationId xmlns:a16="http://schemas.microsoft.com/office/drawing/2014/main" id="{A5151F43-AB51-425A-98B8-C9A75E6C099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43" name="Text Box 142">
          <a:extLst>
            <a:ext uri="{FF2B5EF4-FFF2-40B4-BE49-F238E27FC236}">
              <a16:creationId xmlns:a16="http://schemas.microsoft.com/office/drawing/2014/main" id="{2B92D31D-121A-4DDE-AD46-794BA8E3E55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44" name="Text Box 143">
          <a:extLst>
            <a:ext uri="{FF2B5EF4-FFF2-40B4-BE49-F238E27FC236}">
              <a16:creationId xmlns:a16="http://schemas.microsoft.com/office/drawing/2014/main" id="{9C392D18-FA96-4C0F-9B2D-EF968117E5A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45" name="Text Box 144">
          <a:extLst>
            <a:ext uri="{FF2B5EF4-FFF2-40B4-BE49-F238E27FC236}">
              <a16:creationId xmlns:a16="http://schemas.microsoft.com/office/drawing/2014/main" id="{F28A323C-9596-448D-A17E-2995EE28ADF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46" name="Text Box 145">
          <a:extLst>
            <a:ext uri="{FF2B5EF4-FFF2-40B4-BE49-F238E27FC236}">
              <a16:creationId xmlns:a16="http://schemas.microsoft.com/office/drawing/2014/main" id="{C4EBA002-98ED-485F-B55E-FFECF67BCC4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47" name="Text Box 149">
          <a:extLst>
            <a:ext uri="{FF2B5EF4-FFF2-40B4-BE49-F238E27FC236}">
              <a16:creationId xmlns:a16="http://schemas.microsoft.com/office/drawing/2014/main" id="{F4651023-E23A-4BA0-9857-20BB8A41FCC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48" name="Text Box 150">
          <a:extLst>
            <a:ext uri="{FF2B5EF4-FFF2-40B4-BE49-F238E27FC236}">
              <a16:creationId xmlns:a16="http://schemas.microsoft.com/office/drawing/2014/main" id="{38BB3B6C-785B-48F5-A24E-95578A1D5BE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49" name="Text Box 151">
          <a:extLst>
            <a:ext uri="{FF2B5EF4-FFF2-40B4-BE49-F238E27FC236}">
              <a16:creationId xmlns:a16="http://schemas.microsoft.com/office/drawing/2014/main" id="{F29D2E39-6F19-4208-A79E-5C17E49164C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50" name="Text Box 152">
          <a:extLst>
            <a:ext uri="{FF2B5EF4-FFF2-40B4-BE49-F238E27FC236}">
              <a16:creationId xmlns:a16="http://schemas.microsoft.com/office/drawing/2014/main" id="{AC147830-3366-4106-B70F-5642D4AFFD4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51" name="Text Box 153">
          <a:extLst>
            <a:ext uri="{FF2B5EF4-FFF2-40B4-BE49-F238E27FC236}">
              <a16:creationId xmlns:a16="http://schemas.microsoft.com/office/drawing/2014/main" id="{6ADAE483-78A5-4C83-8459-411603059BF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52" name="Text Box 154">
          <a:extLst>
            <a:ext uri="{FF2B5EF4-FFF2-40B4-BE49-F238E27FC236}">
              <a16:creationId xmlns:a16="http://schemas.microsoft.com/office/drawing/2014/main" id="{F306103D-C549-4493-A4C4-A831B817450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53" name="Text Box 155">
          <a:extLst>
            <a:ext uri="{FF2B5EF4-FFF2-40B4-BE49-F238E27FC236}">
              <a16:creationId xmlns:a16="http://schemas.microsoft.com/office/drawing/2014/main" id="{9E9D75DF-E422-47B8-8E5E-602A4660133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54" name="Text Box 156">
          <a:extLst>
            <a:ext uri="{FF2B5EF4-FFF2-40B4-BE49-F238E27FC236}">
              <a16:creationId xmlns:a16="http://schemas.microsoft.com/office/drawing/2014/main" id="{BB66766F-BF54-449D-9954-D3F2297BFB8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55" name="Text Box 157">
          <a:extLst>
            <a:ext uri="{FF2B5EF4-FFF2-40B4-BE49-F238E27FC236}">
              <a16:creationId xmlns:a16="http://schemas.microsoft.com/office/drawing/2014/main" id="{1049BF38-8DC6-458E-A879-FEE44B03523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56" name="Text Box 161">
          <a:extLst>
            <a:ext uri="{FF2B5EF4-FFF2-40B4-BE49-F238E27FC236}">
              <a16:creationId xmlns:a16="http://schemas.microsoft.com/office/drawing/2014/main" id="{0C68C5D0-51BB-49B0-9B74-5A81A09BCCC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57" name="Text Box 162">
          <a:extLst>
            <a:ext uri="{FF2B5EF4-FFF2-40B4-BE49-F238E27FC236}">
              <a16:creationId xmlns:a16="http://schemas.microsoft.com/office/drawing/2014/main" id="{9C5075CC-05BE-4468-96CE-667C2BABD3C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58" name="Text Box 163">
          <a:extLst>
            <a:ext uri="{FF2B5EF4-FFF2-40B4-BE49-F238E27FC236}">
              <a16:creationId xmlns:a16="http://schemas.microsoft.com/office/drawing/2014/main" id="{2017CCCA-BED7-46DD-8936-A18A3F32603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59" name="Text Box 164">
          <a:extLst>
            <a:ext uri="{FF2B5EF4-FFF2-40B4-BE49-F238E27FC236}">
              <a16:creationId xmlns:a16="http://schemas.microsoft.com/office/drawing/2014/main" id="{24CEC7CC-7A0D-48D5-ACF4-843D8780E8D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60" name="Text Box 165">
          <a:extLst>
            <a:ext uri="{FF2B5EF4-FFF2-40B4-BE49-F238E27FC236}">
              <a16:creationId xmlns:a16="http://schemas.microsoft.com/office/drawing/2014/main" id="{B47407F2-D253-4B31-8179-8C47B7489F3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61" name="Text Box 166">
          <a:extLst>
            <a:ext uri="{FF2B5EF4-FFF2-40B4-BE49-F238E27FC236}">
              <a16:creationId xmlns:a16="http://schemas.microsoft.com/office/drawing/2014/main" id="{F3C1E2CB-CE79-4B51-AA07-8B497FAE0A3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62" name="Text Box 167">
          <a:extLst>
            <a:ext uri="{FF2B5EF4-FFF2-40B4-BE49-F238E27FC236}">
              <a16:creationId xmlns:a16="http://schemas.microsoft.com/office/drawing/2014/main" id="{DB7183C6-65F8-451C-B690-BE46D85D926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63" name="Text Box 168">
          <a:extLst>
            <a:ext uri="{FF2B5EF4-FFF2-40B4-BE49-F238E27FC236}">
              <a16:creationId xmlns:a16="http://schemas.microsoft.com/office/drawing/2014/main" id="{A0080AA1-33E0-49C4-A238-6413B148D41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64" name="Text Box 169">
          <a:extLst>
            <a:ext uri="{FF2B5EF4-FFF2-40B4-BE49-F238E27FC236}">
              <a16:creationId xmlns:a16="http://schemas.microsoft.com/office/drawing/2014/main" id="{753007AE-4771-49FF-B48E-FAE5F0BD4DB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65" name="Text Box 170">
          <a:extLst>
            <a:ext uri="{FF2B5EF4-FFF2-40B4-BE49-F238E27FC236}">
              <a16:creationId xmlns:a16="http://schemas.microsoft.com/office/drawing/2014/main" id="{986CA8FC-E7AA-4B7D-8659-BB86230F912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66" name="Text Box 171">
          <a:extLst>
            <a:ext uri="{FF2B5EF4-FFF2-40B4-BE49-F238E27FC236}">
              <a16:creationId xmlns:a16="http://schemas.microsoft.com/office/drawing/2014/main" id="{B991043D-CE04-498C-800A-C21CF2146CE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67" name="Text Box 172">
          <a:extLst>
            <a:ext uri="{FF2B5EF4-FFF2-40B4-BE49-F238E27FC236}">
              <a16:creationId xmlns:a16="http://schemas.microsoft.com/office/drawing/2014/main" id="{865FBD86-60AC-4995-8039-6A2C335E172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68" name="Text Box 173">
          <a:extLst>
            <a:ext uri="{FF2B5EF4-FFF2-40B4-BE49-F238E27FC236}">
              <a16:creationId xmlns:a16="http://schemas.microsoft.com/office/drawing/2014/main" id="{BC1238B4-BC46-4022-BFDF-9872C197606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69" name="Text Box 174">
          <a:extLst>
            <a:ext uri="{FF2B5EF4-FFF2-40B4-BE49-F238E27FC236}">
              <a16:creationId xmlns:a16="http://schemas.microsoft.com/office/drawing/2014/main" id="{3B69FDA2-BA6E-4B02-A730-A4225F46BA0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37</xdr:row>
      <xdr:rowOff>0</xdr:rowOff>
    </xdr:from>
    <xdr:to>
      <xdr:col>5</xdr:col>
      <xdr:colOff>85725</xdr:colOff>
      <xdr:row>38</xdr:row>
      <xdr:rowOff>38100</xdr:rowOff>
    </xdr:to>
    <xdr:sp macro="" textlink="">
      <xdr:nvSpPr>
        <xdr:cNvPr id="39770" name="Text Box 175">
          <a:extLst>
            <a:ext uri="{FF2B5EF4-FFF2-40B4-BE49-F238E27FC236}">
              <a16:creationId xmlns:a16="http://schemas.microsoft.com/office/drawing/2014/main" id="{B52C559E-3554-4FCC-BB47-8D985A58DBD7}"/>
            </a:ext>
          </a:extLst>
        </xdr:cNvPr>
        <xdr:cNvSpPr txBox="1">
          <a:spLocks noChangeArrowheads="1"/>
        </xdr:cNvSpPr>
      </xdr:nvSpPr>
      <xdr:spPr bwMode="auto">
        <a:xfrm>
          <a:off x="4838700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71" name="Text Box 176">
          <a:extLst>
            <a:ext uri="{FF2B5EF4-FFF2-40B4-BE49-F238E27FC236}">
              <a16:creationId xmlns:a16="http://schemas.microsoft.com/office/drawing/2014/main" id="{5E0AC26D-20ED-45A1-B3CC-EFCEA5D395C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72" name="Text Box 178">
          <a:extLst>
            <a:ext uri="{FF2B5EF4-FFF2-40B4-BE49-F238E27FC236}">
              <a16:creationId xmlns:a16="http://schemas.microsoft.com/office/drawing/2014/main" id="{B56459C5-2817-4CD2-99B6-FC9A8E826D0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73" name="Text Box 179">
          <a:extLst>
            <a:ext uri="{FF2B5EF4-FFF2-40B4-BE49-F238E27FC236}">
              <a16:creationId xmlns:a16="http://schemas.microsoft.com/office/drawing/2014/main" id="{C1A32AED-9BCC-4C93-ADAA-CC8BAE1C220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74" name="Text Box 180">
          <a:extLst>
            <a:ext uri="{FF2B5EF4-FFF2-40B4-BE49-F238E27FC236}">
              <a16:creationId xmlns:a16="http://schemas.microsoft.com/office/drawing/2014/main" id="{9D18E9F7-F470-404E-A797-62719CB6D17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75" name="Text Box 181">
          <a:extLst>
            <a:ext uri="{FF2B5EF4-FFF2-40B4-BE49-F238E27FC236}">
              <a16:creationId xmlns:a16="http://schemas.microsoft.com/office/drawing/2014/main" id="{00BCA7A3-DD0A-4F0C-807A-B03D0E3E8EC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76" name="Text Box 182">
          <a:extLst>
            <a:ext uri="{FF2B5EF4-FFF2-40B4-BE49-F238E27FC236}">
              <a16:creationId xmlns:a16="http://schemas.microsoft.com/office/drawing/2014/main" id="{E48555DD-DF29-41E7-9596-1826DC41C09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77" name="Text Box 183">
          <a:extLst>
            <a:ext uri="{FF2B5EF4-FFF2-40B4-BE49-F238E27FC236}">
              <a16:creationId xmlns:a16="http://schemas.microsoft.com/office/drawing/2014/main" id="{55D5AD46-EE7F-494F-AC7E-910BF741B24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78" name="Text Box 184">
          <a:extLst>
            <a:ext uri="{FF2B5EF4-FFF2-40B4-BE49-F238E27FC236}">
              <a16:creationId xmlns:a16="http://schemas.microsoft.com/office/drawing/2014/main" id="{FA6FACF9-1BE8-485E-88FE-D1894786211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79" name="Text Box 185">
          <a:extLst>
            <a:ext uri="{FF2B5EF4-FFF2-40B4-BE49-F238E27FC236}">
              <a16:creationId xmlns:a16="http://schemas.microsoft.com/office/drawing/2014/main" id="{14793AE6-CC80-4A32-949B-218B3C01630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80" name="Text Box 186">
          <a:extLst>
            <a:ext uri="{FF2B5EF4-FFF2-40B4-BE49-F238E27FC236}">
              <a16:creationId xmlns:a16="http://schemas.microsoft.com/office/drawing/2014/main" id="{DC301671-910E-4D79-84E9-ADFC1A01C2E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81" name="Text Box 187">
          <a:extLst>
            <a:ext uri="{FF2B5EF4-FFF2-40B4-BE49-F238E27FC236}">
              <a16:creationId xmlns:a16="http://schemas.microsoft.com/office/drawing/2014/main" id="{F7D970C0-544A-49D9-A868-783B05E8710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82" name="Text Box 188">
          <a:extLst>
            <a:ext uri="{FF2B5EF4-FFF2-40B4-BE49-F238E27FC236}">
              <a16:creationId xmlns:a16="http://schemas.microsoft.com/office/drawing/2014/main" id="{138F536A-FFFD-4935-B11C-3971ACA9AC8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83" name="Text Box 189">
          <a:extLst>
            <a:ext uri="{FF2B5EF4-FFF2-40B4-BE49-F238E27FC236}">
              <a16:creationId xmlns:a16="http://schemas.microsoft.com/office/drawing/2014/main" id="{0A183074-565C-4005-B188-2C826E57E05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84" name="Text Box 190">
          <a:extLst>
            <a:ext uri="{FF2B5EF4-FFF2-40B4-BE49-F238E27FC236}">
              <a16:creationId xmlns:a16="http://schemas.microsoft.com/office/drawing/2014/main" id="{14DB9A42-4CE6-4501-9681-A4A6ACF44E0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85" name="Text Box 191">
          <a:extLst>
            <a:ext uri="{FF2B5EF4-FFF2-40B4-BE49-F238E27FC236}">
              <a16:creationId xmlns:a16="http://schemas.microsoft.com/office/drawing/2014/main" id="{D3681940-2187-4DA9-BE79-A05640BA8C0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86" name="Text Box 192">
          <a:extLst>
            <a:ext uri="{FF2B5EF4-FFF2-40B4-BE49-F238E27FC236}">
              <a16:creationId xmlns:a16="http://schemas.microsoft.com/office/drawing/2014/main" id="{9C819F58-13EE-45E1-BA5F-7DC07EBE71C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87" name="Text Box 193">
          <a:extLst>
            <a:ext uri="{FF2B5EF4-FFF2-40B4-BE49-F238E27FC236}">
              <a16:creationId xmlns:a16="http://schemas.microsoft.com/office/drawing/2014/main" id="{8B4F9C9A-5FF1-4733-815B-E9E9F07074B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88" name="Text Box 194">
          <a:extLst>
            <a:ext uri="{FF2B5EF4-FFF2-40B4-BE49-F238E27FC236}">
              <a16:creationId xmlns:a16="http://schemas.microsoft.com/office/drawing/2014/main" id="{BF4D00A2-58BA-4FDA-995E-3537F4E80CC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89" name="Text Box 195">
          <a:extLst>
            <a:ext uri="{FF2B5EF4-FFF2-40B4-BE49-F238E27FC236}">
              <a16:creationId xmlns:a16="http://schemas.microsoft.com/office/drawing/2014/main" id="{294454AF-8F06-4F3B-8184-097080ABFD6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90" name="Text Box 196">
          <a:extLst>
            <a:ext uri="{FF2B5EF4-FFF2-40B4-BE49-F238E27FC236}">
              <a16:creationId xmlns:a16="http://schemas.microsoft.com/office/drawing/2014/main" id="{787F4C69-3A0C-4C98-9D03-FCF975816CB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91" name="Text Box 197">
          <a:extLst>
            <a:ext uri="{FF2B5EF4-FFF2-40B4-BE49-F238E27FC236}">
              <a16:creationId xmlns:a16="http://schemas.microsoft.com/office/drawing/2014/main" id="{2A61EB3C-181B-4E6E-8D20-B2339C19118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92" name="Text Box 198">
          <a:extLst>
            <a:ext uri="{FF2B5EF4-FFF2-40B4-BE49-F238E27FC236}">
              <a16:creationId xmlns:a16="http://schemas.microsoft.com/office/drawing/2014/main" id="{9BC36985-9422-4BCB-A2F7-ED611E61C1A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93" name="Text Box 199">
          <a:extLst>
            <a:ext uri="{FF2B5EF4-FFF2-40B4-BE49-F238E27FC236}">
              <a16:creationId xmlns:a16="http://schemas.microsoft.com/office/drawing/2014/main" id="{E7D66FD9-1286-4E5E-8CC8-5009D758236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94" name="Text Box 200">
          <a:extLst>
            <a:ext uri="{FF2B5EF4-FFF2-40B4-BE49-F238E27FC236}">
              <a16:creationId xmlns:a16="http://schemas.microsoft.com/office/drawing/2014/main" id="{48AC65E8-808C-454E-809C-13FE5D624A2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95" name="Text Box 201">
          <a:extLst>
            <a:ext uri="{FF2B5EF4-FFF2-40B4-BE49-F238E27FC236}">
              <a16:creationId xmlns:a16="http://schemas.microsoft.com/office/drawing/2014/main" id="{15B47319-77EF-4554-A056-B747EDE06BF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96" name="Text Box 202">
          <a:extLst>
            <a:ext uri="{FF2B5EF4-FFF2-40B4-BE49-F238E27FC236}">
              <a16:creationId xmlns:a16="http://schemas.microsoft.com/office/drawing/2014/main" id="{75E9197A-7ECF-41E1-94FB-374BB3DA623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97" name="Text Box 203">
          <a:extLst>
            <a:ext uri="{FF2B5EF4-FFF2-40B4-BE49-F238E27FC236}">
              <a16:creationId xmlns:a16="http://schemas.microsoft.com/office/drawing/2014/main" id="{DF6493F6-65E0-4F26-AC3B-104AE28750F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98" name="Text Box 204">
          <a:extLst>
            <a:ext uri="{FF2B5EF4-FFF2-40B4-BE49-F238E27FC236}">
              <a16:creationId xmlns:a16="http://schemas.microsoft.com/office/drawing/2014/main" id="{C301E5A8-48BE-4897-B282-3393CF6E3BC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799" name="Text Box 206">
          <a:extLst>
            <a:ext uri="{FF2B5EF4-FFF2-40B4-BE49-F238E27FC236}">
              <a16:creationId xmlns:a16="http://schemas.microsoft.com/office/drawing/2014/main" id="{C14667A7-F22A-4FDF-953B-8400E787F5F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00" name="Text Box 207">
          <a:extLst>
            <a:ext uri="{FF2B5EF4-FFF2-40B4-BE49-F238E27FC236}">
              <a16:creationId xmlns:a16="http://schemas.microsoft.com/office/drawing/2014/main" id="{1270AA32-AED9-4238-9640-785FBF9B69E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01" name="Text Box 208">
          <a:extLst>
            <a:ext uri="{FF2B5EF4-FFF2-40B4-BE49-F238E27FC236}">
              <a16:creationId xmlns:a16="http://schemas.microsoft.com/office/drawing/2014/main" id="{5D10F4F1-A1A4-4E81-B86A-4875599D511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02" name="Text Box 209">
          <a:extLst>
            <a:ext uri="{FF2B5EF4-FFF2-40B4-BE49-F238E27FC236}">
              <a16:creationId xmlns:a16="http://schemas.microsoft.com/office/drawing/2014/main" id="{AA766D01-72B2-4878-897D-D433D2866FD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03" name="Text Box 210">
          <a:extLst>
            <a:ext uri="{FF2B5EF4-FFF2-40B4-BE49-F238E27FC236}">
              <a16:creationId xmlns:a16="http://schemas.microsoft.com/office/drawing/2014/main" id="{C8FAA9EE-E461-4075-AE69-B3923A9C8BB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04" name="Text Box 211">
          <a:extLst>
            <a:ext uri="{FF2B5EF4-FFF2-40B4-BE49-F238E27FC236}">
              <a16:creationId xmlns:a16="http://schemas.microsoft.com/office/drawing/2014/main" id="{95BAE90C-9105-4A25-8552-B3C5C9CC929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05" name="Text Box 212">
          <a:extLst>
            <a:ext uri="{FF2B5EF4-FFF2-40B4-BE49-F238E27FC236}">
              <a16:creationId xmlns:a16="http://schemas.microsoft.com/office/drawing/2014/main" id="{5F28F5EE-11FF-41A4-9346-30B0071EFA0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06" name="Text Box 213">
          <a:extLst>
            <a:ext uri="{FF2B5EF4-FFF2-40B4-BE49-F238E27FC236}">
              <a16:creationId xmlns:a16="http://schemas.microsoft.com/office/drawing/2014/main" id="{75AD6444-B32D-4ED5-8E86-FBEBA384102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07" name="Text Box 214">
          <a:extLst>
            <a:ext uri="{FF2B5EF4-FFF2-40B4-BE49-F238E27FC236}">
              <a16:creationId xmlns:a16="http://schemas.microsoft.com/office/drawing/2014/main" id="{3C434C53-9C15-43EF-9029-B22A8479409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37</xdr:row>
      <xdr:rowOff>0</xdr:rowOff>
    </xdr:from>
    <xdr:to>
      <xdr:col>5</xdr:col>
      <xdr:colOff>47625</xdr:colOff>
      <xdr:row>38</xdr:row>
      <xdr:rowOff>38100</xdr:rowOff>
    </xdr:to>
    <xdr:sp macro="" textlink="">
      <xdr:nvSpPr>
        <xdr:cNvPr id="39808" name="Text Box 246">
          <a:extLst>
            <a:ext uri="{FF2B5EF4-FFF2-40B4-BE49-F238E27FC236}">
              <a16:creationId xmlns:a16="http://schemas.microsoft.com/office/drawing/2014/main" id="{442CAD89-C9E8-4CAE-B5D4-6EEAB9504DDD}"/>
            </a:ext>
          </a:extLst>
        </xdr:cNvPr>
        <xdr:cNvSpPr txBox="1">
          <a:spLocks noChangeArrowheads="1"/>
        </xdr:cNvSpPr>
      </xdr:nvSpPr>
      <xdr:spPr bwMode="auto">
        <a:xfrm>
          <a:off x="4810125" y="685800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09" name="Text Box 1">
          <a:extLst>
            <a:ext uri="{FF2B5EF4-FFF2-40B4-BE49-F238E27FC236}">
              <a16:creationId xmlns:a16="http://schemas.microsoft.com/office/drawing/2014/main" id="{973D2A6C-14BC-4F03-AB96-A43D8E39E77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10" name="Text Box 23">
          <a:extLst>
            <a:ext uri="{FF2B5EF4-FFF2-40B4-BE49-F238E27FC236}">
              <a16:creationId xmlns:a16="http://schemas.microsoft.com/office/drawing/2014/main" id="{50406D18-7407-4C4C-BDC0-968F62BE6FD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11" name="Text Box 24">
          <a:extLst>
            <a:ext uri="{FF2B5EF4-FFF2-40B4-BE49-F238E27FC236}">
              <a16:creationId xmlns:a16="http://schemas.microsoft.com/office/drawing/2014/main" id="{48760575-62DC-435A-A0D0-C9ED2AAAEAF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12" name="Text Box 25">
          <a:extLst>
            <a:ext uri="{FF2B5EF4-FFF2-40B4-BE49-F238E27FC236}">
              <a16:creationId xmlns:a16="http://schemas.microsoft.com/office/drawing/2014/main" id="{8C6B6A31-FD20-4B15-97D1-3D6EDED7BC8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13" name="Text Box 26">
          <a:extLst>
            <a:ext uri="{FF2B5EF4-FFF2-40B4-BE49-F238E27FC236}">
              <a16:creationId xmlns:a16="http://schemas.microsoft.com/office/drawing/2014/main" id="{3E9F78EB-251E-4287-BA88-6048E8AA448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14" name="Text Box 27">
          <a:extLst>
            <a:ext uri="{FF2B5EF4-FFF2-40B4-BE49-F238E27FC236}">
              <a16:creationId xmlns:a16="http://schemas.microsoft.com/office/drawing/2014/main" id="{535F23BA-D728-4D20-8FAF-CF3C6A00467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15" name="Text Box 28">
          <a:extLst>
            <a:ext uri="{FF2B5EF4-FFF2-40B4-BE49-F238E27FC236}">
              <a16:creationId xmlns:a16="http://schemas.microsoft.com/office/drawing/2014/main" id="{7ABC7649-8A54-490B-8AC9-665B7BF9DE9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16" name="Text Box 29">
          <a:extLst>
            <a:ext uri="{FF2B5EF4-FFF2-40B4-BE49-F238E27FC236}">
              <a16:creationId xmlns:a16="http://schemas.microsoft.com/office/drawing/2014/main" id="{04B50B9A-7113-4AE7-8363-3C1B4AFB377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17" name="Text Box 30">
          <a:extLst>
            <a:ext uri="{FF2B5EF4-FFF2-40B4-BE49-F238E27FC236}">
              <a16:creationId xmlns:a16="http://schemas.microsoft.com/office/drawing/2014/main" id="{8E727BE8-218F-4052-B505-9CB9C526520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18" name="Text Box 31">
          <a:extLst>
            <a:ext uri="{FF2B5EF4-FFF2-40B4-BE49-F238E27FC236}">
              <a16:creationId xmlns:a16="http://schemas.microsoft.com/office/drawing/2014/main" id="{F592493A-F0F8-49DF-B5A6-1C92F487518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19" name="Text Box 32">
          <a:extLst>
            <a:ext uri="{FF2B5EF4-FFF2-40B4-BE49-F238E27FC236}">
              <a16:creationId xmlns:a16="http://schemas.microsoft.com/office/drawing/2014/main" id="{1F9A0582-E27D-4EA2-AC08-98E06B6F4F0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20" name="Text Box 33">
          <a:extLst>
            <a:ext uri="{FF2B5EF4-FFF2-40B4-BE49-F238E27FC236}">
              <a16:creationId xmlns:a16="http://schemas.microsoft.com/office/drawing/2014/main" id="{7552C64C-1463-4DCE-84B5-582FC16D31E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21" name="Text Box 34">
          <a:extLst>
            <a:ext uri="{FF2B5EF4-FFF2-40B4-BE49-F238E27FC236}">
              <a16:creationId xmlns:a16="http://schemas.microsoft.com/office/drawing/2014/main" id="{AFD5CF73-CA25-4E90-9092-215165358A7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22" name="Text Box 35">
          <a:extLst>
            <a:ext uri="{FF2B5EF4-FFF2-40B4-BE49-F238E27FC236}">
              <a16:creationId xmlns:a16="http://schemas.microsoft.com/office/drawing/2014/main" id="{0D5F5961-3887-4CB6-9B01-7DCD95B7F99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23" name="Text Box 36">
          <a:extLst>
            <a:ext uri="{FF2B5EF4-FFF2-40B4-BE49-F238E27FC236}">
              <a16:creationId xmlns:a16="http://schemas.microsoft.com/office/drawing/2014/main" id="{F03FADFD-3637-4B04-8BC1-A0A3F2FD664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24" name="Text Box 37">
          <a:extLst>
            <a:ext uri="{FF2B5EF4-FFF2-40B4-BE49-F238E27FC236}">
              <a16:creationId xmlns:a16="http://schemas.microsoft.com/office/drawing/2014/main" id="{23760B05-BD64-4FE4-B704-FBD49DD8224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25" name="Text Box 38">
          <a:extLst>
            <a:ext uri="{FF2B5EF4-FFF2-40B4-BE49-F238E27FC236}">
              <a16:creationId xmlns:a16="http://schemas.microsoft.com/office/drawing/2014/main" id="{504C3E05-C4CE-4D52-A85C-1CD4ACECBA0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26" name="Text Box 39">
          <a:extLst>
            <a:ext uri="{FF2B5EF4-FFF2-40B4-BE49-F238E27FC236}">
              <a16:creationId xmlns:a16="http://schemas.microsoft.com/office/drawing/2014/main" id="{8C90EF73-3F4A-4661-8C4F-1863E35186C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27" name="Text Box 40">
          <a:extLst>
            <a:ext uri="{FF2B5EF4-FFF2-40B4-BE49-F238E27FC236}">
              <a16:creationId xmlns:a16="http://schemas.microsoft.com/office/drawing/2014/main" id="{CDD81D9C-7A64-4A21-8A68-58510A9225B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28" name="Text Box 41">
          <a:extLst>
            <a:ext uri="{FF2B5EF4-FFF2-40B4-BE49-F238E27FC236}">
              <a16:creationId xmlns:a16="http://schemas.microsoft.com/office/drawing/2014/main" id="{3964BE1F-F345-4960-8C2E-06F500E0559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29" name="Text Box 42">
          <a:extLst>
            <a:ext uri="{FF2B5EF4-FFF2-40B4-BE49-F238E27FC236}">
              <a16:creationId xmlns:a16="http://schemas.microsoft.com/office/drawing/2014/main" id="{31B9AB99-5891-431D-8960-DE17A2DA068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30" name="Text Box 43">
          <a:extLst>
            <a:ext uri="{FF2B5EF4-FFF2-40B4-BE49-F238E27FC236}">
              <a16:creationId xmlns:a16="http://schemas.microsoft.com/office/drawing/2014/main" id="{599E376F-09BB-497B-A443-877126F1ACA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31" name="Text Box 44">
          <a:extLst>
            <a:ext uri="{FF2B5EF4-FFF2-40B4-BE49-F238E27FC236}">
              <a16:creationId xmlns:a16="http://schemas.microsoft.com/office/drawing/2014/main" id="{98C461BC-7E0E-4E07-BEFF-0AA6B2FB5B6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32" name="Text Box 45">
          <a:extLst>
            <a:ext uri="{FF2B5EF4-FFF2-40B4-BE49-F238E27FC236}">
              <a16:creationId xmlns:a16="http://schemas.microsoft.com/office/drawing/2014/main" id="{97B05633-84EE-4404-8B7A-32D306C79E7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33" name="Text Box 46">
          <a:extLst>
            <a:ext uri="{FF2B5EF4-FFF2-40B4-BE49-F238E27FC236}">
              <a16:creationId xmlns:a16="http://schemas.microsoft.com/office/drawing/2014/main" id="{971E7F59-1BB2-4E1E-8D15-976AA4BF284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34" name="Text Box 47">
          <a:extLst>
            <a:ext uri="{FF2B5EF4-FFF2-40B4-BE49-F238E27FC236}">
              <a16:creationId xmlns:a16="http://schemas.microsoft.com/office/drawing/2014/main" id="{29906B1C-C0E0-4F4B-A322-ECF65A2A25E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35" name="Text Box 48">
          <a:extLst>
            <a:ext uri="{FF2B5EF4-FFF2-40B4-BE49-F238E27FC236}">
              <a16:creationId xmlns:a16="http://schemas.microsoft.com/office/drawing/2014/main" id="{E8AF7873-FD25-4CCA-A8A7-7B395B95493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36" name="Text Box 49">
          <a:extLst>
            <a:ext uri="{FF2B5EF4-FFF2-40B4-BE49-F238E27FC236}">
              <a16:creationId xmlns:a16="http://schemas.microsoft.com/office/drawing/2014/main" id="{EB63143B-11B0-464B-9BBA-EBCD2854679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37" name="Text Box 50">
          <a:extLst>
            <a:ext uri="{FF2B5EF4-FFF2-40B4-BE49-F238E27FC236}">
              <a16:creationId xmlns:a16="http://schemas.microsoft.com/office/drawing/2014/main" id="{4B71AD8B-2D1E-4197-A7F4-E9B58C69594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38" name="Text Box 51">
          <a:extLst>
            <a:ext uri="{FF2B5EF4-FFF2-40B4-BE49-F238E27FC236}">
              <a16:creationId xmlns:a16="http://schemas.microsoft.com/office/drawing/2014/main" id="{D5DB404D-503A-4846-8EDB-1AA25FF9BAB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39" name="Text Box 52">
          <a:extLst>
            <a:ext uri="{FF2B5EF4-FFF2-40B4-BE49-F238E27FC236}">
              <a16:creationId xmlns:a16="http://schemas.microsoft.com/office/drawing/2014/main" id="{D60E92CC-BC7B-48B0-8FA9-52FE7AAFBE0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40" name="Text Box 53">
          <a:extLst>
            <a:ext uri="{FF2B5EF4-FFF2-40B4-BE49-F238E27FC236}">
              <a16:creationId xmlns:a16="http://schemas.microsoft.com/office/drawing/2014/main" id="{BC768231-2E47-444E-B31F-D37F3F0F3EA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41" name="Text Box 54">
          <a:extLst>
            <a:ext uri="{FF2B5EF4-FFF2-40B4-BE49-F238E27FC236}">
              <a16:creationId xmlns:a16="http://schemas.microsoft.com/office/drawing/2014/main" id="{BE43707D-B454-4B8C-92F6-1B19672CC5E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42" name="Text Box 55">
          <a:extLst>
            <a:ext uri="{FF2B5EF4-FFF2-40B4-BE49-F238E27FC236}">
              <a16:creationId xmlns:a16="http://schemas.microsoft.com/office/drawing/2014/main" id="{0D726EFF-0B2C-4514-8B51-62EF4033B56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43" name="Text Box 56">
          <a:extLst>
            <a:ext uri="{FF2B5EF4-FFF2-40B4-BE49-F238E27FC236}">
              <a16:creationId xmlns:a16="http://schemas.microsoft.com/office/drawing/2014/main" id="{FB1FBDBE-3508-4771-8D40-652790A3DC3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44" name="Text Box 57">
          <a:extLst>
            <a:ext uri="{FF2B5EF4-FFF2-40B4-BE49-F238E27FC236}">
              <a16:creationId xmlns:a16="http://schemas.microsoft.com/office/drawing/2014/main" id="{29196D88-D1C2-4B69-B480-EF700F397CC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45" name="Text Box 58">
          <a:extLst>
            <a:ext uri="{FF2B5EF4-FFF2-40B4-BE49-F238E27FC236}">
              <a16:creationId xmlns:a16="http://schemas.microsoft.com/office/drawing/2014/main" id="{D8BFEE78-B9E2-40DA-827A-7A141D4CD81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46" name="Text Box 59">
          <a:extLst>
            <a:ext uri="{FF2B5EF4-FFF2-40B4-BE49-F238E27FC236}">
              <a16:creationId xmlns:a16="http://schemas.microsoft.com/office/drawing/2014/main" id="{AECEEC53-BC37-484A-B0F9-DAE0404BE1F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47" name="Text Box 60">
          <a:extLst>
            <a:ext uri="{FF2B5EF4-FFF2-40B4-BE49-F238E27FC236}">
              <a16:creationId xmlns:a16="http://schemas.microsoft.com/office/drawing/2014/main" id="{1AF2EB74-EE77-4399-92F5-6EFE07EC4E5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48" name="Text Box 61">
          <a:extLst>
            <a:ext uri="{FF2B5EF4-FFF2-40B4-BE49-F238E27FC236}">
              <a16:creationId xmlns:a16="http://schemas.microsoft.com/office/drawing/2014/main" id="{C4096E24-2D9F-47E2-92D9-F1277F6FA84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49" name="Text Box 62">
          <a:extLst>
            <a:ext uri="{FF2B5EF4-FFF2-40B4-BE49-F238E27FC236}">
              <a16:creationId xmlns:a16="http://schemas.microsoft.com/office/drawing/2014/main" id="{D2BBC206-7ED0-4F9C-BAF2-F0870DCF7BB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50" name="Text Box 63">
          <a:extLst>
            <a:ext uri="{FF2B5EF4-FFF2-40B4-BE49-F238E27FC236}">
              <a16:creationId xmlns:a16="http://schemas.microsoft.com/office/drawing/2014/main" id="{1549A17B-7D61-4E19-B23A-52145EC98A4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51" name="Text Box 64">
          <a:extLst>
            <a:ext uri="{FF2B5EF4-FFF2-40B4-BE49-F238E27FC236}">
              <a16:creationId xmlns:a16="http://schemas.microsoft.com/office/drawing/2014/main" id="{B06B64C3-1833-4ECD-A0BC-957A675EA44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52" name="Text Box 65">
          <a:extLst>
            <a:ext uri="{FF2B5EF4-FFF2-40B4-BE49-F238E27FC236}">
              <a16:creationId xmlns:a16="http://schemas.microsoft.com/office/drawing/2014/main" id="{3C3EB487-CAA3-4776-B09E-3492236BAA9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53" name="Text Box 66">
          <a:extLst>
            <a:ext uri="{FF2B5EF4-FFF2-40B4-BE49-F238E27FC236}">
              <a16:creationId xmlns:a16="http://schemas.microsoft.com/office/drawing/2014/main" id="{15384131-DCDB-480A-AFEF-7630F48F318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54" name="Text Box 67">
          <a:extLst>
            <a:ext uri="{FF2B5EF4-FFF2-40B4-BE49-F238E27FC236}">
              <a16:creationId xmlns:a16="http://schemas.microsoft.com/office/drawing/2014/main" id="{7E4A5C83-F2B9-415B-8774-7A539205AEA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55" name="Text Box 68">
          <a:extLst>
            <a:ext uri="{FF2B5EF4-FFF2-40B4-BE49-F238E27FC236}">
              <a16:creationId xmlns:a16="http://schemas.microsoft.com/office/drawing/2014/main" id="{2501E453-D630-424A-A5F2-7BDB3B587EE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56" name="Text Box 69">
          <a:extLst>
            <a:ext uri="{FF2B5EF4-FFF2-40B4-BE49-F238E27FC236}">
              <a16:creationId xmlns:a16="http://schemas.microsoft.com/office/drawing/2014/main" id="{80F9009F-2B3B-4375-AA8D-0E965007EC1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57" name="Text Box 70">
          <a:extLst>
            <a:ext uri="{FF2B5EF4-FFF2-40B4-BE49-F238E27FC236}">
              <a16:creationId xmlns:a16="http://schemas.microsoft.com/office/drawing/2014/main" id="{5452541B-2894-4CD3-BFEB-56FE0FAE976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37</xdr:row>
      <xdr:rowOff>0</xdr:rowOff>
    </xdr:from>
    <xdr:to>
      <xdr:col>5</xdr:col>
      <xdr:colOff>85725</xdr:colOff>
      <xdr:row>38</xdr:row>
      <xdr:rowOff>38100</xdr:rowOff>
    </xdr:to>
    <xdr:sp macro="" textlink="">
      <xdr:nvSpPr>
        <xdr:cNvPr id="39858" name="Text Box 71">
          <a:extLst>
            <a:ext uri="{FF2B5EF4-FFF2-40B4-BE49-F238E27FC236}">
              <a16:creationId xmlns:a16="http://schemas.microsoft.com/office/drawing/2014/main" id="{02FE4C4C-581F-480B-8AF6-827BBD8160A3}"/>
            </a:ext>
          </a:extLst>
        </xdr:cNvPr>
        <xdr:cNvSpPr txBox="1">
          <a:spLocks noChangeArrowheads="1"/>
        </xdr:cNvSpPr>
      </xdr:nvSpPr>
      <xdr:spPr bwMode="auto">
        <a:xfrm>
          <a:off x="4838700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59" name="Text Box 72">
          <a:extLst>
            <a:ext uri="{FF2B5EF4-FFF2-40B4-BE49-F238E27FC236}">
              <a16:creationId xmlns:a16="http://schemas.microsoft.com/office/drawing/2014/main" id="{6EAF123D-18DB-4FCA-8563-B7272729161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60" name="Text Box 73">
          <a:extLst>
            <a:ext uri="{FF2B5EF4-FFF2-40B4-BE49-F238E27FC236}">
              <a16:creationId xmlns:a16="http://schemas.microsoft.com/office/drawing/2014/main" id="{241CD5B9-594C-40D4-83DC-6583B54237A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61" name="Text Box 77">
          <a:extLst>
            <a:ext uri="{FF2B5EF4-FFF2-40B4-BE49-F238E27FC236}">
              <a16:creationId xmlns:a16="http://schemas.microsoft.com/office/drawing/2014/main" id="{DC864632-FA1C-4BE3-8084-0A0F4D77086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62" name="Text Box 78">
          <a:extLst>
            <a:ext uri="{FF2B5EF4-FFF2-40B4-BE49-F238E27FC236}">
              <a16:creationId xmlns:a16="http://schemas.microsoft.com/office/drawing/2014/main" id="{E6267C53-021E-44CC-9B06-F9344F6E1BD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63" name="Text Box 79">
          <a:extLst>
            <a:ext uri="{FF2B5EF4-FFF2-40B4-BE49-F238E27FC236}">
              <a16:creationId xmlns:a16="http://schemas.microsoft.com/office/drawing/2014/main" id="{9C809FD1-87E8-4F18-9AAF-80F1787036B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64" name="Text Box 80">
          <a:extLst>
            <a:ext uri="{FF2B5EF4-FFF2-40B4-BE49-F238E27FC236}">
              <a16:creationId xmlns:a16="http://schemas.microsoft.com/office/drawing/2014/main" id="{B4D48955-F82D-4761-B5F6-09D1EED421E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65" name="Text Box 81">
          <a:extLst>
            <a:ext uri="{FF2B5EF4-FFF2-40B4-BE49-F238E27FC236}">
              <a16:creationId xmlns:a16="http://schemas.microsoft.com/office/drawing/2014/main" id="{9BA43F59-0687-4E5B-9B51-F2C330342B0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66" name="Text Box 82">
          <a:extLst>
            <a:ext uri="{FF2B5EF4-FFF2-40B4-BE49-F238E27FC236}">
              <a16:creationId xmlns:a16="http://schemas.microsoft.com/office/drawing/2014/main" id="{0D6722CE-80BA-410C-B252-6ACC8A6DCCB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67" name="Text Box 84">
          <a:extLst>
            <a:ext uri="{FF2B5EF4-FFF2-40B4-BE49-F238E27FC236}">
              <a16:creationId xmlns:a16="http://schemas.microsoft.com/office/drawing/2014/main" id="{65404C0F-1F2B-4C32-B026-16AFF104C76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68" name="Text Box 85">
          <a:extLst>
            <a:ext uri="{FF2B5EF4-FFF2-40B4-BE49-F238E27FC236}">
              <a16:creationId xmlns:a16="http://schemas.microsoft.com/office/drawing/2014/main" id="{6DEB5E0D-7DF0-47C5-86F2-22DCD594063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69" name="Text Box 89">
          <a:extLst>
            <a:ext uri="{FF2B5EF4-FFF2-40B4-BE49-F238E27FC236}">
              <a16:creationId xmlns:a16="http://schemas.microsoft.com/office/drawing/2014/main" id="{CD1BABF2-2CB1-47E7-B890-98884E9D381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70" name="Text Box 90">
          <a:extLst>
            <a:ext uri="{FF2B5EF4-FFF2-40B4-BE49-F238E27FC236}">
              <a16:creationId xmlns:a16="http://schemas.microsoft.com/office/drawing/2014/main" id="{EBC47078-B547-40F8-AC00-18BD0FD7BE7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71" name="Text Box 91">
          <a:extLst>
            <a:ext uri="{FF2B5EF4-FFF2-40B4-BE49-F238E27FC236}">
              <a16:creationId xmlns:a16="http://schemas.microsoft.com/office/drawing/2014/main" id="{69245726-9F24-4B75-819B-0E233C98F19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72" name="Text Box 92">
          <a:extLst>
            <a:ext uri="{FF2B5EF4-FFF2-40B4-BE49-F238E27FC236}">
              <a16:creationId xmlns:a16="http://schemas.microsoft.com/office/drawing/2014/main" id="{ADE3CE8E-F724-426D-9589-A6FAAFC46C9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73" name="Text Box 93">
          <a:extLst>
            <a:ext uri="{FF2B5EF4-FFF2-40B4-BE49-F238E27FC236}">
              <a16:creationId xmlns:a16="http://schemas.microsoft.com/office/drawing/2014/main" id="{42685DC3-DA5A-4EDC-AEA2-9A9A54570C0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74" name="Text Box 94">
          <a:extLst>
            <a:ext uri="{FF2B5EF4-FFF2-40B4-BE49-F238E27FC236}">
              <a16:creationId xmlns:a16="http://schemas.microsoft.com/office/drawing/2014/main" id="{0F208039-DAE4-4BF0-96C3-EAF23AFA45F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75" name="Text Box 95">
          <a:extLst>
            <a:ext uri="{FF2B5EF4-FFF2-40B4-BE49-F238E27FC236}">
              <a16:creationId xmlns:a16="http://schemas.microsoft.com/office/drawing/2014/main" id="{BF586A63-4BF0-4419-9315-06962BE97C5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76" name="Text Box 96">
          <a:extLst>
            <a:ext uri="{FF2B5EF4-FFF2-40B4-BE49-F238E27FC236}">
              <a16:creationId xmlns:a16="http://schemas.microsoft.com/office/drawing/2014/main" id="{2E1EAE65-EEE4-4A9D-A1D3-D878AB4A291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77" name="Text Box 97">
          <a:extLst>
            <a:ext uri="{FF2B5EF4-FFF2-40B4-BE49-F238E27FC236}">
              <a16:creationId xmlns:a16="http://schemas.microsoft.com/office/drawing/2014/main" id="{DDFA595A-4ED7-465B-815F-C425FF3148F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78" name="Text Box 101">
          <a:extLst>
            <a:ext uri="{FF2B5EF4-FFF2-40B4-BE49-F238E27FC236}">
              <a16:creationId xmlns:a16="http://schemas.microsoft.com/office/drawing/2014/main" id="{019D5DCD-9AA0-491C-930A-23F664AFCB7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79" name="Text Box 102">
          <a:extLst>
            <a:ext uri="{FF2B5EF4-FFF2-40B4-BE49-F238E27FC236}">
              <a16:creationId xmlns:a16="http://schemas.microsoft.com/office/drawing/2014/main" id="{9F9EDBC2-2FE6-407E-B136-1CD37D12D46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80" name="Text Box 103">
          <a:extLst>
            <a:ext uri="{FF2B5EF4-FFF2-40B4-BE49-F238E27FC236}">
              <a16:creationId xmlns:a16="http://schemas.microsoft.com/office/drawing/2014/main" id="{51EF99F8-D7CD-4DE7-A78B-63BBDAD0E47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81" name="Text Box 104">
          <a:extLst>
            <a:ext uri="{FF2B5EF4-FFF2-40B4-BE49-F238E27FC236}">
              <a16:creationId xmlns:a16="http://schemas.microsoft.com/office/drawing/2014/main" id="{A20FE2E3-3EDB-4A28-9B46-8FE5BB488FE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82" name="Text Box 105">
          <a:extLst>
            <a:ext uri="{FF2B5EF4-FFF2-40B4-BE49-F238E27FC236}">
              <a16:creationId xmlns:a16="http://schemas.microsoft.com/office/drawing/2014/main" id="{F7795998-FEA1-4A59-AD45-CCDB5A09CFD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83" name="Text Box 106">
          <a:extLst>
            <a:ext uri="{FF2B5EF4-FFF2-40B4-BE49-F238E27FC236}">
              <a16:creationId xmlns:a16="http://schemas.microsoft.com/office/drawing/2014/main" id="{353305D9-7757-4183-A7B2-5796615D923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84" name="Text Box 107">
          <a:extLst>
            <a:ext uri="{FF2B5EF4-FFF2-40B4-BE49-F238E27FC236}">
              <a16:creationId xmlns:a16="http://schemas.microsoft.com/office/drawing/2014/main" id="{7B95B3F5-4472-4000-9B44-F78327E803B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85" name="Text Box 108">
          <a:extLst>
            <a:ext uri="{FF2B5EF4-FFF2-40B4-BE49-F238E27FC236}">
              <a16:creationId xmlns:a16="http://schemas.microsoft.com/office/drawing/2014/main" id="{2D46EBFC-624A-4CBD-A00E-1AEAB894235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86" name="Text Box 109">
          <a:extLst>
            <a:ext uri="{FF2B5EF4-FFF2-40B4-BE49-F238E27FC236}">
              <a16:creationId xmlns:a16="http://schemas.microsoft.com/office/drawing/2014/main" id="{0A4459DB-191C-4531-ABBA-F14AB5070AF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87" name="Text Box 113">
          <a:extLst>
            <a:ext uri="{FF2B5EF4-FFF2-40B4-BE49-F238E27FC236}">
              <a16:creationId xmlns:a16="http://schemas.microsoft.com/office/drawing/2014/main" id="{67011006-2E43-42E8-953E-5F495D5F578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88" name="Text Box 114">
          <a:extLst>
            <a:ext uri="{FF2B5EF4-FFF2-40B4-BE49-F238E27FC236}">
              <a16:creationId xmlns:a16="http://schemas.microsoft.com/office/drawing/2014/main" id="{092C9D11-1419-4D63-9DB9-EBA4B68D1A3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89" name="Text Box 115">
          <a:extLst>
            <a:ext uri="{FF2B5EF4-FFF2-40B4-BE49-F238E27FC236}">
              <a16:creationId xmlns:a16="http://schemas.microsoft.com/office/drawing/2014/main" id="{9D74A8DF-F9EE-487D-BC47-94232A6E13B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90" name="Text Box 116">
          <a:extLst>
            <a:ext uri="{FF2B5EF4-FFF2-40B4-BE49-F238E27FC236}">
              <a16:creationId xmlns:a16="http://schemas.microsoft.com/office/drawing/2014/main" id="{F50DAB6C-738F-494D-A9F7-31FFFC7954D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91" name="Text Box 117">
          <a:extLst>
            <a:ext uri="{FF2B5EF4-FFF2-40B4-BE49-F238E27FC236}">
              <a16:creationId xmlns:a16="http://schemas.microsoft.com/office/drawing/2014/main" id="{65B5816B-9112-40A7-86AE-2B3543EEED6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92" name="Text Box 118">
          <a:extLst>
            <a:ext uri="{FF2B5EF4-FFF2-40B4-BE49-F238E27FC236}">
              <a16:creationId xmlns:a16="http://schemas.microsoft.com/office/drawing/2014/main" id="{7D0C3319-77A4-4D64-B4C0-00779692409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93" name="Text Box 119">
          <a:extLst>
            <a:ext uri="{FF2B5EF4-FFF2-40B4-BE49-F238E27FC236}">
              <a16:creationId xmlns:a16="http://schemas.microsoft.com/office/drawing/2014/main" id="{AEE76509-09F1-4A0F-B0E1-5EF39CC5716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94" name="Text Box 120">
          <a:extLst>
            <a:ext uri="{FF2B5EF4-FFF2-40B4-BE49-F238E27FC236}">
              <a16:creationId xmlns:a16="http://schemas.microsoft.com/office/drawing/2014/main" id="{C3A66383-0EAA-4559-BF7C-B4AAFDDF25E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95" name="Text Box 121">
          <a:extLst>
            <a:ext uri="{FF2B5EF4-FFF2-40B4-BE49-F238E27FC236}">
              <a16:creationId xmlns:a16="http://schemas.microsoft.com/office/drawing/2014/main" id="{B61C6902-78F6-4601-924A-F6A5B21CFA4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96" name="Text Box 125">
          <a:extLst>
            <a:ext uri="{FF2B5EF4-FFF2-40B4-BE49-F238E27FC236}">
              <a16:creationId xmlns:a16="http://schemas.microsoft.com/office/drawing/2014/main" id="{5D2070A0-7D17-41E2-98AC-314AAE6CFAF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97" name="Text Box 126">
          <a:extLst>
            <a:ext uri="{FF2B5EF4-FFF2-40B4-BE49-F238E27FC236}">
              <a16:creationId xmlns:a16="http://schemas.microsoft.com/office/drawing/2014/main" id="{EB201E1B-9BFC-4A59-9998-18648B428BF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98" name="Text Box 127">
          <a:extLst>
            <a:ext uri="{FF2B5EF4-FFF2-40B4-BE49-F238E27FC236}">
              <a16:creationId xmlns:a16="http://schemas.microsoft.com/office/drawing/2014/main" id="{C68B4374-4FC4-4BE9-ABDD-96B8FB8868B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899" name="Text Box 128">
          <a:extLst>
            <a:ext uri="{FF2B5EF4-FFF2-40B4-BE49-F238E27FC236}">
              <a16:creationId xmlns:a16="http://schemas.microsoft.com/office/drawing/2014/main" id="{4CC52F71-A55F-4BAC-8A78-2C25F85D255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00" name="Text Box 129">
          <a:extLst>
            <a:ext uri="{FF2B5EF4-FFF2-40B4-BE49-F238E27FC236}">
              <a16:creationId xmlns:a16="http://schemas.microsoft.com/office/drawing/2014/main" id="{E88669F7-B459-4909-AB19-514B8E6A6E6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01" name="Text Box 130">
          <a:extLst>
            <a:ext uri="{FF2B5EF4-FFF2-40B4-BE49-F238E27FC236}">
              <a16:creationId xmlns:a16="http://schemas.microsoft.com/office/drawing/2014/main" id="{CA9ED1F9-E775-4982-8205-5712B2DA713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02" name="Text Box 131">
          <a:extLst>
            <a:ext uri="{FF2B5EF4-FFF2-40B4-BE49-F238E27FC236}">
              <a16:creationId xmlns:a16="http://schemas.microsoft.com/office/drawing/2014/main" id="{A4F9E881-AF56-4005-A2EB-4F18200E439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03" name="Text Box 132">
          <a:extLst>
            <a:ext uri="{FF2B5EF4-FFF2-40B4-BE49-F238E27FC236}">
              <a16:creationId xmlns:a16="http://schemas.microsoft.com/office/drawing/2014/main" id="{13F89606-17C7-47AE-A518-DDDF7A3C053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04" name="Text Box 133">
          <a:extLst>
            <a:ext uri="{FF2B5EF4-FFF2-40B4-BE49-F238E27FC236}">
              <a16:creationId xmlns:a16="http://schemas.microsoft.com/office/drawing/2014/main" id="{B08D9FF3-84F5-403D-A94A-D05F81BDF30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05" name="Text Box 137">
          <a:extLst>
            <a:ext uri="{FF2B5EF4-FFF2-40B4-BE49-F238E27FC236}">
              <a16:creationId xmlns:a16="http://schemas.microsoft.com/office/drawing/2014/main" id="{857F02A8-DB43-4878-A2F5-2BE18361C96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06" name="Text Box 138">
          <a:extLst>
            <a:ext uri="{FF2B5EF4-FFF2-40B4-BE49-F238E27FC236}">
              <a16:creationId xmlns:a16="http://schemas.microsoft.com/office/drawing/2014/main" id="{86F46428-2908-472A-A1BA-32238D7E24C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07" name="Text Box 139">
          <a:extLst>
            <a:ext uri="{FF2B5EF4-FFF2-40B4-BE49-F238E27FC236}">
              <a16:creationId xmlns:a16="http://schemas.microsoft.com/office/drawing/2014/main" id="{1D06248C-6D1F-4126-A773-44E0ECFB490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08" name="Text Box 140">
          <a:extLst>
            <a:ext uri="{FF2B5EF4-FFF2-40B4-BE49-F238E27FC236}">
              <a16:creationId xmlns:a16="http://schemas.microsoft.com/office/drawing/2014/main" id="{F502C138-774D-456C-8510-8C9F59D3839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09" name="Text Box 141">
          <a:extLst>
            <a:ext uri="{FF2B5EF4-FFF2-40B4-BE49-F238E27FC236}">
              <a16:creationId xmlns:a16="http://schemas.microsoft.com/office/drawing/2014/main" id="{A0789DD8-5269-4F5F-967A-8464B2C7767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10" name="Text Box 142">
          <a:extLst>
            <a:ext uri="{FF2B5EF4-FFF2-40B4-BE49-F238E27FC236}">
              <a16:creationId xmlns:a16="http://schemas.microsoft.com/office/drawing/2014/main" id="{9C038E77-C850-4CC1-83C0-E253C4A57A1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11" name="Text Box 143">
          <a:extLst>
            <a:ext uri="{FF2B5EF4-FFF2-40B4-BE49-F238E27FC236}">
              <a16:creationId xmlns:a16="http://schemas.microsoft.com/office/drawing/2014/main" id="{7FD013A8-2A22-4218-928F-438F0BE57BE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12" name="Text Box 144">
          <a:extLst>
            <a:ext uri="{FF2B5EF4-FFF2-40B4-BE49-F238E27FC236}">
              <a16:creationId xmlns:a16="http://schemas.microsoft.com/office/drawing/2014/main" id="{4DA62933-3215-4A84-AE66-D6C6C5EF70F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13" name="Text Box 145">
          <a:extLst>
            <a:ext uri="{FF2B5EF4-FFF2-40B4-BE49-F238E27FC236}">
              <a16:creationId xmlns:a16="http://schemas.microsoft.com/office/drawing/2014/main" id="{2A58F715-A2A5-4654-AB53-0E8EE0CA149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14" name="Text Box 149">
          <a:extLst>
            <a:ext uri="{FF2B5EF4-FFF2-40B4-BE49-F238E27FC236}">
              <a16:creationId xmlns:a16="http://schemas.microsoft.com/office/drawing/2014/main" id="{B600B931-6191-4D15-9226-ECA9B5A4C88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15" name="Text Box 150">
          <a:extLst>
            <a:ext uri="{FF2B5EF4-FFF2-40B4-BE49-F238E27FC236}">
              <a16:creationId xmlns:a16="http://schemas.microsoft.com/office/drawing/2014/main" id="{BB21280C-1A8D-46C5-8D5A-EC5B05ED5FB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16" name="Text Box 151">
          <a:extLst>
            <a:ext uri="{FF2B5EF4-FFF2-40B4-BE49-F238E27FC236}">
              <a16:creationId xmlns:a16="http://schemas.microsoft.com/office/drawing/2014/main" id="{D11A3BF3-4431-412C-A7AE-5F76D563FC4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17" name="Text Box 152">
          <a:extLst>
            <a:ext uri="{FF2B5EF4-FFF2-40B4-BE49-F238E27FC236}">
              <a16:creationId xmlns:a16="http://schemas.microsoft.com/office/drawing/2014/main" id="{DA4ED70D-65E6-41BB-AD9C-0509E4B81BD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18" name="Text Box 153">
          <a:extLst>
            <a:ext uri="{FF2B5EF4-FFF2-40B4-BE49-F238E27FC236}">
              <a16:creationId xmlns:a16="http://schemas.microsoft.com/office/drawing/2014/main" id="{796F7399-F5E6-40DD-A522-1AF9618D641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19" name="Text Box 154">
          <a:extLst>
            <a:ext uri="{FF2B5EF4-FFF2-40B4-BE49-F238E27FC236}">
              <a16:creationId xmlns:a16="http://schemas.microsoft.com/office/drawing/2014/main" id="{6E3BE45F-2E68-40B5-9DCF-99ABCF3E645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20" name="Text Box 155">
          <a:extLst>
            <a:ext uri="{FF2B5EF4-FFF2-40B4-BE49-F238E27FC236}">
              <a16:creationId xmlns:a16="http://schemas.microsoft.com/office/drawing/2014/main" id="{67A85E08-87D8-4B36-894E-E90AB1A5936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21" name="Text Box 156">
          <a:extLst>
            <a:ext uri="{FF2B5EF4-FFF2-40B4-BE49-F238E27FC236}">
              <a16:creationId xmlns:a16="http://schemas.microsoft.com/office/drawing/2014/main" id="{354691BA-53F7-4D34-A90C-60192B09A74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22" name="Text Box 157">
          <a:extLst>
            <a:ext uri="{FF2B5EF4-FFF2-40B4-BE49-F238E27FC236}">
              <a16:creationId xmlns:a16="http://schemas.microsoft.com/office/drawing/2014/main" id="{AF2A2F2D-D20D-4577-94D8-E54C00D3885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23" name="Text Box 161">
          <a:extLst>
            <a:ext uri="{FF2B5EF4-FFF2-40B4-BE49-F238E27FC236}">
              <a16:creationId xmlns:a16="http://schemas.microsoft.com/office/drawing/2014/main" id="{48CB81B0-B893-4945-9220-158464875A9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24" name="Text Box 162">
          <a:extLst>
            <a:ext uri="{FF2B5EF4-FFF2-40B4-BE49-F238E27FC236}">
              <a16:creationId xmlns:a16="http://schemas.microsoft.com/office/drawing/2014/main" id="{3FB8C241-6BEA-4703-9256-9AF64FBCEA3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25" name="Text Box 163">
          <a:extLst>
            <a:ext uri="{FF2B5EF4-FFF2-40B4-BE49-F238E27FC236}">
              <a16:creationId xmlns:a16="http://schemas.microsoft.com/office/drawing/2014/main" id="{D32BAF72-534C-492A-A050-87EF1FD3A57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26" name="Text Box 164">
          <a:extLst>
            <a:ext uri="{FF2B5EF4-FFF2-40B4-BE49-F238E27FC236}">
              <a16:creationId xmlns:a16="http://schemas.microsoft.com/office/drawing/2014/main" id="{ED042ECB-0072-4DFF-B8ED-884EAF6C213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27" name="Text Box 165">
          <a:extLst>
            <a:ext uri="{FF2B5EF4-FFF2-40B4-BE49-F238E27FC236}">
              <a16:creationId xmlns:a16="http://schemas.microsoft.com/office/drawing/2014/main" id="{0FE496DB-48FE-42E2-B843-B42ABD5BB3E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28" name="Text Box 166">
          <a:extLst>
            <a:ext uri="{FF2B5EF4-FFF2-40B4-BE49-F238E27FC236}">
              <a16:creationId xmlns:a16="http://schemas.microsoft.com/office/drawing/2014/main" id="{3474D0E3-E76F-462B-978B-C7D1CCD6748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29" name="Text Box 167">
          <a:extLst>
            <a:ext uri="{FF2B5EF4-FFF2-40B4-BE49-F238E27FC236}">
              <a16:creationId xmlns:a16="http://schemas.microsoft.com/office/drawing/2014/main" id="{69F087A7-121E-4432-88EC-63044DDB2B0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30" name="Text Box 168">
          <a:extLst>
            <a:ext uri="{FF2B5EF4-FFF2-40B4-BE49-F238E27FC236}">
              <a16:creationId xmlns:a16="http://schemas.microsoft.com/office/drawing/2014/main" id="{8EA4B01F-E1CB-41FB-96F2-C4C281CC2AD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31" name="Text Box 169">
          <a:extLst>
            <a:ext uri="{FF2B5EF4-FFF2-40B4-BE49-F238E27FC236}">
              <a16:creationId xmlns:a16="http://schemas.microsoft.com/office/drawing/2014/main" id="{F7AC542F-B539-41CB-83F1-8DC9037B77A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32" name="Text Box 170">
          <a:extLst>
            <a:ext uri="{FF2B5EF4-FFF2-40B4-BE49-F238E27FC236}">
              <a16:creationId xmlns:a16="http://schemas.microsoft.com/office/drawing/2014/main" id="{6A86ACB5-C9CE-4063-AC28-A8C4B2D90B9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33" name="Text Box 171">
          <a:extLst>
            <a:ext uri="{FF2B5EF4-FFF2-40B4-BE49-F238E27FC236}">
              <a16:creationId xmlns:a16="http://schemas.microsoft.com/office/drawing/2014/main" id="{A70DBA2A-C682-464F-ACAB-4DC165B12CE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34" name="Text Box 172">
          <a:extLst>
            <a:ext uri="{FF2B5EF4-FFF2-40B4-BE49-F238E27FC236}">
              <a16:creationId xmlns:a16="http://schemas.microsoft.com/office/drawing/2014/main" id="{1241F582-7E1B-43A7-B62A-77E9548C48D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35" name="Text Box 173">
          <a:extLst>
            <a:ext uri="{FF2B5EF4-FFF2-40B4-BE49-F238E27FC236}">
              <a16:creationId xmlns:a16="http://schemas.microsoft.com/office/drawing/2014/main" id="{2B76B33B-B040-4B17-94B4-A5D10E6A05D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36" name="Text Box 174">
          <a:extLst>
            <a:ext uri="{FF2B5EF4-FFF2-40B4-BE49-F238E27FC236}">
              <a16:creationId xmlns:a16="http://schemas.microsoft.com/office/drawing/2014/main" id="{5BA694DF-C54F-4E2A-8A38-A9FE6048A30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37</xdr:row>
      <xdr:rowOff>0</xdr:rowOff>
    </xdr:from>
    <xdr:to>
      <xdr:col>5</xdr:col>
      <xdr:colOff>85725</xdr:colOff>
      <xdr:row>38</xdr:row>
      <xdr:rowOff>38100</xdr:rowOff>
    </xdr:to>
    <xdr:sp macro="" textlink="">
      <xdr:nvSpPr>
        <xdr:cNvPr id="39937" name="Text Box 175">
          <a:extLst>
            <a:ext uri="{FF2B5EF4-FFF2-40B4-BE49-F238E27FC236}">
              <a16:creationId xmlns:a16="http://schemas.microsoft.com/office/drawing/2014/main" id="{29864345-7C2C-4090-BE93-770AFD1BCA6D}"/>
            </a:ext>
          </a:extLst>
        </xdr:cNvPr>
        <xdr:cNvSpPr txBox="1">
          <a:spLocks noChangeArrowheads="1"/>
        </xdr:cNvSpPr>
      </xdr:nvSpPr>
      <xdr:spPr bwMode="auto">
        <a:xfrm>
          <a:off x="4838700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38" name="Text Box 176">
          <a:extLst>
            <a:ext uri="{FF2B5EF4-FFF2-40B4-BE49-F238E27FC236}">
              <a16:creationId xmlns:a16="http://schemas.microsoft.com/office/drawing/2014/main" id="{0B7D1A89-C13F-43E7-8018-F98F4681210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39" name="Text Box 178">
          <a:extLst>
            <a:ext uri="{FF2B5EF4-FFF2-40B4-BE49-F238E27FC236}">
              <a16:creationId xmlns:a16="http://schemas.microsoft.com/office/drawing/2014/main" id="{F6E2A9A3-7462-45B5-B621-42C8FCC5347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40" name="Text Box 179">
          <a:extLst>
            <a:ext uri="{FF2B5EF4-FFF2-40B4-BE49-F238E27FC236}">
              <a16:creationId xmlns:a16="http://schemas.microsoft.com/office/drawing/2014/main" id="{B3FD465B-9DC9-4221-9B4E-17F0CC3FD90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41" name="Text Box 180">
          <a:extLst>
            <a:ext uri="{FF2B5EF4-FFF2-40B4-BE49-F238E27FC236}">
              <a16:creationId xmlns:a16="http://schemas.microsoft.com/office/drawing/2014/main" id="{4CCF75CC-F1E1-4D39-BD33-294372E79D2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42" name="Text Box 181">
          <a:extLst>
            <a:ext uri="{FF2B5EF4-FFF2-40B4-BE49-F238E27FC236}">
              <a16:creationId xmlns:a16="http://schemas.microsoft.com/office/drawing/2014/main" id="{D09A2B33-47C0-4ACD-BD83-7E893026E8E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43" name="Text Box 182">
          <a:extLst>
            <a:ext uri="{FF2B5EF4-FFF2-40B4-BE49-F238E27FC236}">
              <a16:creationId xmlns:a16="http://schemas.microsoft.com/office/drawing/2014/main" id="{8F765D1E-6D97-447F-BC51-F6B9FB85AB9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44" name="Text Box 183">
          <a:extLst>
            <a:ext uri="{FF2B5EF4-FFF2-40B4-BE49-F238E27FC236}">
              <a16:creationId xmlns:a16="http://schemas.microsoft.com/office/drawing/2014/main" id="{814C7679-25FF-4477-9D8D-D9D1A5B8587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45" name="Text Box 184">
          <a:extLst>
            <a:ext uri="{FF2B5EF4-FFF2-40B4-BE49-F238E27FC236}">
              <a16:creationId xmlns:a16="http://schemas.microsoft.com/office/drawing/2014/main" id="{43171B61-135B-48D9-995B-5FCB0149AE4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46" name="Text Box 185">
          <a:extLst>
            <a:ext uri="{FF2B5EF4-FFF2-40B4-BE49-F238E27FC236}">
              <a16:creationId xmlns:a16="http://schemas.microsoft.com/office/drawing/2014/main" id="{939DB1D6-D67D-4F69-ACD9-E1BBA882835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47" name="Text Box 186">
          <a:extLst>
            <a:ext uri="{FF2B5EF4-FFF2-40B4-BE49-F238E27FC236}">
              <a16:creationId xmlns:a16="http://schemas.microsoft.com/office/drawing/2014/main" id="{196599C0-7027-40E5-9A42-2CD968BF0C8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48" name="Text Box 187">
          <a:extLst>
            <a:ext uri="{FF2B5EF4-FFF2-40B4-BE49-F238E27FC236}">
              <a16:creationId xmlns:a16="http://schemas.microsoft.com/office/drawing/2014/main" id="{045BF949-BC7B-43F4-BABB-4FEFE454367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49" name="Text Box 188">
          <a:extLst>
            <a:ext uri="{FF2B5EF4-FFF2-40B4-BE49-F238E27FC236}">
              <a16:creationId xmlns:a16="http://schemas.microsoft.com/office/drawing/2014/main" id="{557E3CCD-3972-42AD-958F-2430BC02E00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50" name="Text Box 189">
          <a:extLst>
            <a:ext uri="{FF2B5EF4-FFF2-40B4-BE49-F238E27FC236}">
              <a16:creationId xmlns:a16="http://schemas.microsoft.com/office/drawing/2014/main" id="{FF929926-C516-4FA3-980B-3D58FCFB6BC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51" name="Text Box 190">
          <a:extLst>
            <a:ext uri="{FF2B5EF4-FFF2-40B4-BE49-F238E27FC236}">
              <a16:creationId xmlns:a16="http://schemas.microsoft.com/office/drawing/2014/main" id="{97D252E3-5978-4D2F-B4DE-875D683CC87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52" name="Text Box 191">
          <a:extLst>
            <a:ext uri="{FF2B5EF4-FFF2-40B4-BE49-F238E27FC236}">
              <a16:creationId xmlns:a16="http://schemas.microsoft.com/office/drawing/2014/main" id="{177A51EF-B339-43A5-89C7-9DC79392C59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53" name="Text Box 192">
          <a:extLst>
            <a:ext uri="{FF2B5EF4-FFF2-40B4-BE49-F238E27FC236}">
              <a16:creationId xmlns:a16="http://schemas.microsoft.com/office/drawing/2014/main" id="{071789C1-9238-4C8A-9E7D-CFFE70F93F8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54" name="Text Box 193">
          <a:extLst>
            <a:ext uri="{FF2B5EF4-FFF2-40B4-BE49-F238E27FC236}">
              <a16:creationId xmlns:a16="http://schemas.microsoft.com/office/drawing/2014/main" id="{A8D1EC13-2904-4AD8-A06A-384E1B39A95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55" name="Text Box 194">
          <a:extLst>
            <a:ext uri="{FF2B5EF4-FFF2-40B4-BE49-F238E27FC236}">
              <a16:creationId xmlns:a16="http://schemas.microsoft.com/office/drawing/2014/main" id="{34AE5B5E-5B82-442A-8279-FC110712743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56" name="Text Box 195">
          <a:extLst>
            <a:ext uri="{FF2B5EF4-FFF2-40B4-BE49-F238E27FC236}">
              <a16:creationId xmlns:a16="http://schemas.microsoft.com/office/drawing/2014/main" id="{B8950C3A-1F8B-40B5-9E93-FE40837E8D8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57" name="Text Box 196">
          <a:extLst>
            <a:ext uri="{FF2B5EF4-FFF2-40B4-BE49-F238E27FC236}">
              <a16:creationId xmlns:a16="http://schemas.microsoft.com/office/drawing/2014/main" id="{5234408C-8989-4A2A-9EB3-13E77EDC0B4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58" name="Text Box 197">
          <a:extLst>
            <a:ext uri="{FF2B5EF4-FFF2-40B4-BE49-F238E27FC236}">
              <a16:creationId xmlns:a16="http://schemas.microsoft.com/office/drawing/2014/main" id="{7BE5B6D2-1565-4FE5-B3C5-6A9E3B982A6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59" name="Text Box 198">
          <a:extLst>
            <a:ext uri="{FF2B5EF4-FFF2-40B4-BE49-F238E27FC236}">
              <a16:creationId xmlns:a16="http://schemas.microsoft.com/office/drawing/2014/main" id="{A8C73747-C49A-4657-9B80-8FC1738F3F2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60" name="Text Box 199">
          <a:extLst>
            <a:ext uri="{FF2B5EF4-FFF2-40B4-BE49-F238E27FC236}">
              <a16:creationId xmlns:a16="http://schemas.microsoft.com/office/drawing/2014/main" id="{F0F768B0-6681-4F6A-B585-6913682B8BB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61" name="Text Box 200">
          <a:extLst>
            <a:ext uri="{FF2B5EF4-FFF2-40B4-BE49-F238E27FC236}">
              <a16:creationId xmlns:a16="http://schemas.microsoft.com/office/drawing/2014/main" id="{2BE0AB8B-984E-4D52-9286-67BF8AF54E0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62" name="Text Box 201">
          <a:extLst>
            <a:ext uri="{FF2B5EF4-FFF2-40B4-BE49-F238E27FC236}">
              <a16:creationId xmlns:a16="http://schemas.microsoft.com/office/drawing/2014/main" id="{CD05BBB9-F819-4B1E-A97D-4EE6888FF4B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63" name="Text Box 202">
          <a:extLst>
            <a:ext uri="{FF2B5EF4-FFF2-40B4-BE49-F238E27FC236}">
              <a16:creationId xmlns:a16="http://schemas.microsoft.com/office/drawing/2014/main" id="{A7F20E57-B0B2-4837-A0D0-1080C0D6DB2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64" name="Text Box 203">
          <a:extLst>
            <a:ext uri="{FF2B5EF4-FFF2-40B4-BE49-F238E27FC236}">
              <a16:creationId xmlns:a16="http://schemas.microsoft.com/office/drawing/2014/main" id="{3F9381D6-4A50-4E47-87FA-3D88A4812EE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65" name="Text Box 204">
          <a:extLst>
            <a:ext uri="{FF2B5EF4-FFF2-40B4-BE49-F238E27FC236}">
              <a16:creationId xmlns:a16="http://schemas.microsoft.com/office/drawing/2014/main" id="{12419A2D-DFC7-47FB-ADA3-F1F2A17928F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66" name="Text Box 206">
          <a:extLst>
            <a:ext uri="{FF2B5EF4-FFF2-40B4-BE49-F238E27FC236}">
              <a16:creationId xmlns:a16="http://schemas.microsoft.com/office/drawing/2014/main" id="{E7260D6E-703D-4A18-90AC-457B9BBA490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67" name="Text Box 207">
          <a:extLst>
            <a:ext uri="{FF2B5EF4-FFF2-40B4-BE49-F238E27FC236}">
              <a16:creationId xmlns:a16="http://schemas.microsoft.com/office/drawing/2014/main" id="{09A70F03-BAF6-41E6-B753-E16FF61E7DF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68" name="Text Box 208">
          <a:extLst>
            <a:ext uri="{FF2B5EF4-FFF2-40B4-BE49-F238E27FC236}">
              <a16:creationId xmlns:a16="http://schemas.microsoft.com/office/drawing/2014/main" id="{D8765353-AA11-4D14-8B68-1E9F955F80E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69" name="Text Box 209">
          <a:extLst>
            <a:ext uri="{FF2B5EF4-FFF2-40B4-BE49-F238E27FC236}">
              <a16:creationId xmlns:a16="http://schemas.microsoft.com/office/drawing/2014/main" id="{EB0C4709-5F1E-4D78-B4C2-4172D151083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70" name="Text Box 210">
          <a:extLst>
            <a:ext uri="{FF2B5EF4-FFF2-40B4-BE49-F238E27FC236}">
              <a16:creationId xmlns:a16="http://schemas.microsoft.com/office/drawing/2014/main" id="{725821C3-C2BC-4A8A-8338-5CD520B9466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71" name="Text Box 211">
          <a:extLst>
            <a:ext uri="{FF2B5EF4-FFF2-40B4-BE49-F238E27FC236}">
              <a16:creationId xmlns:a16="http://schemas.microsoft.com/office/drawing/2014/main" id="{EB6BEFE8-521B-46C1-9DE0-D0FF4226278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72" name="Text Box 212">
          <a:extLst>
            <a:ext uri="{FF2B5EF4-FFF2-40B4-BE49-F238E27FC236}">
              <a16:creationId xmlns:a16="http://schemas.microsoft.com/office/drawing/2014/main" id="{9430F31C-47A7-4B97-A316-4929229CFB0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73" name="Text Box 213">
          <a:extLst>
            <a:ext uri="{FF2B5EF4-FFF2-40B4-BE49-F238E27FC236}">
              <a16:creationId xmlns:a16="http://schemas.microsoft.com/office/drawing/2014/main" id="{3EED9709-39EA-4A92-90F0-7F6EFBE2CAE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38100</xdr:rowOff>
    </xdr:to>
    <xdr:sp macro="" textlink="">
      <xdr:nvSpPr>
        <xdr:cNvPr id="39974" name="Text Box 214">
          <a:extLst>
            <a:ext uri="{FF2B5EF4-FFF2-40B4-BE49-F238E27FC236}">
              <a16:creationId xmlns:a16="http://schemas.microsoft.com/office/drawing/2014/main" id="{398BE0B7-3B76-44A8-96BB-721BE7E1378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37</xdr:row>
      <xdr:rowOff>0</xdr:rowOff>
    </xdr:from>
    <xdr:to>
      <xdr:col>5</xdr:col>
      <xdr:colOff>47625</xdr:colOff>
      <xdr:row>38</xdr:row>
      <xdr:rowOff>38100</xdr:rowOff>
    </xdr:to>
    <xdr:sp macro="" textlink="">
      <xdr:nvSpPr>
        <xdr:cNvPr id="39975" name="Text Box 246">
          <a:extLst>
            <a:ext uri="{FF2B5EF4-FFF2-40B4-BE49-F238E27FC236}">
              <a16:creationId xmlns:a16="http://schemas.microsoft.com/office/drawing/2014/main" id="{9E54E0ED-1ACD-497D-BA12-8406A0E45546}"/>
            </a:ext>
          </a:extLst>
        </xdr:cNvPr>
        <xdr:cNvSpPr txBox="1">
          <a:spLocks noChangeArrowheads="1"/>
        </xdr:cNvSpPr>
      </xdr:nvSpPr>
      <xdr:spPr bwMode="auto">
        <a:xfrm>
          <a:off x="4810125" y="685800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76" name="Text Box 1">
          <a:extLst>
            <a:ext uri="{FF2B5EF4-FFF2-40B4-BE49-F238E27FC236}">
              <a16:creationId xmlns:a16="http://schemas.microsoft.com/office/drawing/2014/main" id="{3C12D51F-3997-4871-8495-797708C368F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77" name="Text Box 23">
          <a:extLst>
            <a:ext uri="{FF2B5EF4-FFF2-40B4-BE49-F238E27FC236}">
              <a16:creationId xmlns:a16="http://schemas.microsoft.com/office/drawing/2014/main" id="{06177E90-6DEF-463D-8E59-4207C276C5A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78" name="Text Box 24">
          <a:extLst>
            <a:ext uri="{FF2B5EF4-FFF2-40B4-BE49-F238E27FC236}">
              <a16:creationId xmlns:a16="http://schemas.microsoft.com/office/drawing/2014/main" id="{335C6AE4-1B47-4BD2-9C4B-B9CA977C561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79" name="Text Box 25">
          <a:extLst>
            <a:ext uri="{FF2B5EF4-FFF2-40B4-BE49-F238E27FC236}">
              <a16:creationId xmlns:a16="http://schemas.microsoft.com/office/drawing/2014/main" id="{2D8D184E-4E60-44C2-A83B-050CAD506AE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80" name="Text Box 26">
          <a:extLst>
            <a:ext uri="{FF2B5EF4-FFF2-40B4-BE49-F238E27FC236}">
              <a16:creationId xmlns:a16="http://schemas.microsoft.com/office/drawing/2014/main" id="{C0E2903E-0D4F-4833-B6F2-1404C0DA870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81" name="Text Box 27">
          <a:extLst>
            <a:ext uri="{FF2B5EF4-FFF2-40B4-BE49-F238E27FC236}">
              <a16:creationId xmlns:a16="http://schemas.microsoft.com/office/drawing/2014/main" id="{ED3A3A48-3DE2-49B0-A863-E8119F09165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82" name="Text Box 28">
          <a:extLst>
            <a:ext uri="{FF2B5EF4-FFF2-40B4-BE49-F238E27FC236}">
              <a16:creationId xmlns:a16="http://schemas.microsoft.com/office/drawing/2014/main" id="{4BF8E77A-5CC6-4EA9-A95C-A671BC35EE8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83" name="Text Box 29">
          <a:extLst>
            <a:ext uri="{FF2B5EF4-FFF2-40B4-BE49-F238E27FC236}">
              <a16:creationId xmlns:a16="http://schemas.microsoft.com/office/drawing/2014/main" id="{9D66E416-C8D2-4F43-B42D-D6F48611CFA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84" name="Text Box 30">
          <a:extLst>
            <a:ext uri="{FF2B5EF4-FFF2-40B4-BE49-F238E27FC236}">
              <a16:creationId xmlns:a16="http://schemas.microsoft.com/office/drawing/2014/main" id="{2383E3FF-5EE1-4E98-A4FB-16167B9BF6B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85" name="Text Box 31">
          <a:extLst>
            <a:ext uri="{FF2B5EF4-FFF2-40B4-BE49-F238E27FC236}">
              <a16:creationId xmlns:a16="http://schemas.microsoft.com/office/drawing/2014/main" id="{9615E4EC-FAAF-45AB-8B39-1233BAB47C9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86" name="Text Box 32">
          <a:extLst>
            <a:ext uri="{FF2B5EF4-FFF2-40B4-BE49-F238E27FC236}">
              <a16:creationId xmlns:a16="http://schemas.microsoft.com/office/drawing/2014/main" id="{DA3B9634-9D1B-4034-A620-E7962EC55EC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87" name="Text Box 33">
          <a:extLst>
            <a:ext uri="{FF2B5EF4-FFF2-40B4-BE49-F238E27FC236}">
              <a16:creationId xmlns:a16="http://schemas.microsoft.com/office/drawing/2014/main" id="{0F43E51F-FCEC-4578-9EEC-03D351A4532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88" name="Text Box 34">
          <a:extLst>
            <a:ext uri="{FF2B5EF4-FFF2-40B4-BE49-F238E27FC236}">
              <a16:creationId xmlns:a16="http://schemas.microsoft.com/office/drawing/2014/main" id="{52502E6D-EAD8-415E-9A9C-EAE288213B3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89" name="Text Box 35">
          <a:extLst>
            <a:ext uri="{FF2B5EF4-FFF2-40B4-BE49-F238E27FC236}">
              <a16:creationId xmlns:a16="http://schemas.microsoft.com/office/drawing/2014/main" id="{BA7F6CC0-4B0C-4AB6-AEE4-765F6B07DB6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90" name="Text Box 36">
          <a:extLst>
            <a:ext uri="{FF2B5EF4-FFF2-40B4-BE49-F238E27FC236}">
              <a16:creationId xmlns:a16="http://schemas.microsoft.com/office/drawing/2014/main" id="{D098CDD4-FCBC-4726-8AA9-73F4CC36F28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91" name="Text Box 37">
          <a:extLst>
            <a:ext uri="{FF2B5EF4-FFF2-40B4-BE49-F238E27FC236}">
              <a16:creationId xmlns:a16="http://schemas.microsoft.com/office/drawing/2014/main" id="{769C6EB8-C52E-469F-A446-AC683EBDC87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92" name="Text Box 38">
          <a:extLst>
            <a:ext uri="{FF2B5EF4-FFF2-40B4-BE49-F238E27FC236}">
              <a16:creationId xmlns:a16="http://schemas.microsoft.com/office/drawing/2014/main" id="{BA2962CC-420D-46E8-83BC-3D7C25145DB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93" name="Text Box 39">
          <a:extLst>
            <a:ext uri="{FF2B5EF4-FFF2-40B4-BE49-F238E27FC236}">
              <a16:creationId xmlns:a16="http://schemas.microsoft.com/office/drawing/2014/main" id="{AF7A70B6-0A44-49E5-82A5-BFED5394945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94" name="Text Box 40">
          <a:extLst>
            <a:ext uri="{FF2B5EF4-FFF2-40B4-BE49-F238E27FC236}">
              <a16:creationId xmlns:a16="http://schemas.microsoft.com/office/drawing/2014/main" id="{72CDD2A0-F53B-42F1-992E-420E228C712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95" name="Text Box 41">
          <a:extLst>
            <a:ext uri="{FF2B5EF4-FFF2-40B4-BE49-F238E27FC236}">
              <a16:creationId xmlns:a16="http://schemas.microsoft.com/office/drawing/2014/main" id="{F1633B10-C17F-4DFD-9034-2AC151941D6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96" name="Text Box 42">
          <a:extLst>
            <a:ext uri="{FF2B5EF4-FFF2-40B4-BE49-F238E27FC236}">
              <a16:creationId xmlns:a16="http://schemas.microsoft.com/office/drawing/2014/main" id="{6B8E0528-8030-426E-8235-AF6BCD91897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97" name="Text Box 43">
          <a:extLst>
            <a:ext uri="{FF2B5EF4-FFF2-40B4-BE49-F238E27FC236}">
              <a16:creationId xmlns:a16="http://schemas.microsoft.com/office/drawing/2014/main" id="{CE83D0ED-E3D3-4BCB-90C2-6AF5CDC176F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98" name="Text Box 44">
          <a:extLst>
            <a:ext uri="{FF2B5EF4-FFF2-40B4-BE49-F238E27FC236}">
              <a16:creationId xmlns:a16="http://schemas.microsoft.com/office/drawing/2014/main" id="{3252AFD9-27AA-45E6-A29E-F0EBB7D223C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39999" name="Text Box 45">
          <a:extLst>
            <a:ext uri="{FF2B5EF4-FFF2-40B4-BE49-F238E27FC236}">
              <a16:creationId xmlns:a16="http://schemas.microsoft.com/office/drawing/2014/main" id="{E0732976-770D-4AA6-9798-B79A8BFFF97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00" name="Text Box 46">
          <a:extLst>
            <a:ext uri="{FF2B5EF4-FFF2-40B4-BE49-F238E27FC236}">
              <a16:creationId xmlns:a16="http://schemas.microsoft.com/office/drawing/2014/main" id="{BBF7DAD2-B569-4F6D-A760-CFCD9987071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01" name="Text Box 47">
          <a:extLst>
            <a:ext uri="{FF2B5EF4-FFF2-40B4-BE49-F238E27FC236}">
              <a16:creationId xmlns:a16="http://schemas.microsoft.com/office/drawing/2014/main" id="{1D02F297-DD43-4CB6-B276-F474D5183AB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02" name="Text Box 48">
          <a:extLst>
            <a:ext uri="{FF2B5EF4-FFF2-40B4-BE49-F238E27FC236}">
              <a16:creationId xmlns:a16="http://schemas.microsoft.com/office/drawing/2014/main" id="{1D8722B8-1E66-45ED-A980-1A3F3821F01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03" name="Text Box 49">
          <a:extLst>
            <a:ext uri="{FF2B5EF4-FFF2-40B4-BE49-F238E27FC236}">
              <a16:creationId xmlns:a16="http://schemas.microsoft.com/office/drawing/2014/main" id="{1209CDDF-6455-41FC-96DF-BC5732F04AC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04" name="Text Box 50">
          <a:extLst>
            <a:ext uri="{FF2B5EF4-FFF2-40B4-BE49-F238E27FC236}">
              <a16:creationId xmlns:a16="http://schemas.microsoft.com/office/drawing/2014/main" id="{07651EFF-7090-41B0-9C99-9B77EAA1EB8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05" name="Text Box 51">
          <a:extLst>
            <a:ext uri="{FF2B5EF4-FFF2-40B4-BE49-F238E27FC236}">
              <a16:creationId xmlns:a16="http://schemas.microsoft.com/office/drawing/2014/main" id="{36EC2484-BABF-4313-9D63-4C4739C998A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06" name="Text Box 52">
          <a:extLst>
            <a:ext uri="{FF2B5EF4-FFF2-40B4-BE49-F238E27FC236}">
              <a16:creationId xmlns:a16="http://schemas.microsoft.com/office/drawing/2014/main" id="{C3CBF9B4-2DDA-4F48-B5A5-42F5647C7E5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07" name="Text Box 53">
          <a:extLst>
            <a:ext uri="{FF2B5EF4-FFF2-40B4-BE49-F238E27FC236}">
              <a16:creationId xmlns:a16="http://schemas.microsoft.com/office/drawing/2014/main" id="{52767376-DC91-46EA-9A01-A4E3C716AD1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08" name="Text Box 54">
          <a:extLst>
            <a:ext uri="{FF2B5EF4-FFF2-40B4-BE49-F238E27FC236}">
              <a16:creationId xmlns:a16="http://schemas.microsoft.com/office/drawing/2014/main" id="{572817B3-CEBB-45C5-94BB-1B71A6C9AE6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09" name="Text Box 55">
          <a:extLst>
            <a:ext uri="{FF2B5EF4-FFF2-40B4-BE49-F238E27FC236}">
              <a16:creationId xmlns:a16="http://schemas.microsoft.com/office/drawing/2014/main" id="{5C383FAB-1540-4D60-A466-5DA7A9886AD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10" name="Text Box 56">
          <a:extLst>
            <a:ext uri="{FF2B5EF4-FFF2-40B4-BE49-F238E27FC236}">
              <a16:creationId xmlns:a16="http://schemas.microsoft.com/office/drawing/2014/main" id="{FF6CCF1A-C679-43AA-9FC3-04EB39AE259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11" name="Text Box 57">
          <a:extLst>
            <a:ext uri="{FF2B5EF4-FFF2-40B4-BE49-F238E27FC236}">
              <a16:creationId xmlns:a16="http://schemas.microsoft.com/office/drawing/2014/main" id="{ABC12775-3508-44A8-BD62-797B4189642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12" name="Text Box 58">
          <a:extLst>
            <a:ext uri="{FF2B5EF4-FFF2-40B4-BE49-F238E27FC236}">
              <a16:creationId xmlns:a16="http://schemas.microsoft.com/office/drawing/2014/main" id="{0D99494A-DBEA-4931-89DD-5DD423FF662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13" name="Text Box 59">
          <a:extLst>
            <a:ext uri="{FF2B5EF4-FFF2-40B4-BE49-F238E27FC236}">
              <a16:creationId xmlns:a16="http://schemas.microsoft.com/office/drawing/2014/main" id="{2AF6657B-5182-462C-9E75-6D377E2DB78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14" name="Text Box 60">
          <a:extLst>
            <a:ext uri="{FF2B5EF4-FFF2-40B4-BE49-F238E27FC236}">
              <a16:creationId xmlns:a16="http://schemas.microsoft.com/office/drawing/2014/main" id="{4DFA4B1A-41C2-4F86-A604-4C8991A358C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15" name="Text Box 61">
          <a:extLst>
            <a:ext uri="{FF2B5EF4-FFF2-40B4-BE49-F238E27FC236}">
              <a16:creationId xmlns:a16="http://schemas.microsoft.com/office/drawing/2014/main" id="{F5F8E18A-D5AE-494B-AB63-25EB97DF576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16" name="Text Box 62">
          <a:extLst>
            <a:ext uri="{FF2B5EF4-FFF2-40B4-BE49-F238E27FC236}">
              <a16:creationId xmlns:a16="http://schemas.microsoft.com/office/drawing/2014/main" id="{B399D1A0-BF20-4293-9E0A-CEACBBBA3A9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17" name="Text Box 63">
          <a:extLst>
            <a:ext uri="{FF2B5EF4-FFF2-40B4-BE49-F238E27FC236}">
              <a16:creationId xmlns:a16="http://schemas.microsoft.com/office/drawing/2014/main" id="{9E4CB45A-F24E-4380-A3D4-B84C43FDA85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18" name="Text Box 64">
          <a:extLst>
            <a:ext uri="{FF2B5EF4-FFF2-40B4-BE49-F238E27FC236}">
              <a16:creationId xmlns:a16="http://schemas.microsoft.com/office/drawing/2014/main" id="{A7DDE3A5-7E7E-4181-827E-BE76BF3A200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19" name="Text Box 65">
          <a:extLst>
            <a:ext uri="{FF2B5EF4-FFF2-40B4-BE49-F238E27FC236}">
              <a16:creationId xmlns:a16="http://schemas.microsoft.com/office/drawing/2014/main" id="{3826C286-716F-4E77-B94F-6DCE7F1C312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20" name="Text Box 66">
          <a:extLst>
            <a:ext uri="{FF2B5EF4-FFF2-40B4-BE49-F238E27FC236}">
              <a16:creationId xmlns:a16="http://schemas.microsoft.com/office/drawing/2014/main" id="{1C38FCB5-79D2-47FB-BF3B-30C77283B6A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21" name="Text Box 67">
          <a:extLst>
            <a:ext uri="{FF2B5EF4-FFF2-40B4-BE49-F238E27FC236}">
              <a16:creationId xmlns:a16="http://schemas.microsoft.com/office/drawing/2014/main" id="{A11EE664-6561-4E79-BBFC-A5100E07747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22" name="Text Box 68">
          <a:extLst>
            <a:ext uri="{FF2B5EF4-FFF2-40B4-BE49-F238E27FC236}">
              <a16:creationId xmlns:a16="http://schemas.microsoft.com/office/drawing/2014/main" id="{E82B5206-5571-4A76-B218-0A5B3A6DE6A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23" name="Text Box 69">
          <a:extLst>
            <a:ext uri="{FF2B5EF4-FFF2-40B4-BE49-F238E27FC236}">
              <a16:creationId xmlns:a16="http://schemas.microsoft.com/office/drawing/2014/main" id="{0EE36472-2885-4EDD-B6CD-25C36E69474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24" name="Text Box 70">
          <a:extLst>
            <a:ext uri="{FF2B5EF4-FFF2-40B4-BE49-F238E27FC236}">
              <a16:creationId xmlns:a16="http://schemas.microsoft.com/office/drawing/2014/main" id="{E2BCE36E-A1FF-422D-A27B-DD171C33AC8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37</xdr:row>
      <xdr:rowOff>0</xdr:rowOff>
    </xdr:from>
    <xdr:to>
      <xdr:col>5</xdr:col>
      <xdr:colOff>85725</xdr:colOff>
      <xdr:row>38</xdr:row>
      <xdr:rowOff>9525</xdr:rowOff>
    </xdr:to>
    <xdr:sp macro="" textlink="">
      <xdr:nvSpPr>
        <xdr:cNvPr id="40025" name="Text Box 71">
          <a:extLst>
            <a:ext uri="{FF2B5EF4-FFF2-40B4-BE49-F238E27FC236}">
              <a16:creationId xmlns:a16="http://schemas.microsoft.com/office/drawing/2014/main" id="{7A9C8699-0C30-4B8E-B196-CC8690608087}"/>
            </a:ext>
          </a:extLst>
        </xdr:cNvPr>
        <xdr:cNvSpPr txBox="1">
          <a:spLocks noChangeArrowheads="1"/>
        </xdr:cNvSpPr>
      </xdr:nvSpPr>
      <xdr:spPr bwMode="auto">
        <a:xfrm>
          <a:off x="4838700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26" name="Text Box 72">
          <a:extLst>
            <a:ext uri="{FF2B5EF4-FFF2-40B4-BE49-F238E27FC236}">
              <a16:creationId xmlns:a16="http://schemas.microsoft.com/office/drawing/2014/main" id="{0DE2B25D-90F0-4A54-9123-F7AC071E641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27" name="Text Box 73">
          <a:extLst>
            <a:ext uri="{FF2B5EF4-FFF2-40B4-BE49-F238E27FC236}">
              <a16:creationId xmlns:a16="http://schemas.microsoft.com/office/drawing/2014/main" id="{742C55D8-8655-463D-93D9-4F5C79411D4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28" name="Text Box 77">
          <a:extLst>
            <a:ext uri="{FF2B5EF4-FFF2-40B4-BE49-F238E27FC236}">
              <a16:creationId xmlns:a16="http://schemas.microsoft.com/office/drawing/2014/main" id="{689D7EC8-01B2-4C9A-A2CA-9DFDB6E3C7F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29" name="Text Box 78">
          <a:extLst>
            <a:ext uri="{FF2B5EF4-FFF2-40B4-BE49-F238E27FC236}">
              <a16:creationId xmlns:a16="http://schemas.microsoft.com/office/drawing/2014/main" id="{BD5C898E-F0D2-47E1-A33D-0FB9EAB4CFE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30" name="Text Box 79">
          <a:extLst>
            <a:ext uri="{FF2B5EF4-FFF2-40B4-BE49-F238E27FC236}">
              <a16:creationId xmlns:a16="http://schemas.microsoft.com/office/drawing/2014/main" id="{3AA4C565-752B-45A9-9135-4D56BBEF2DB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31" name="Text Box 80">
          <a:extLst>
            <a:ext uri="{FF2B5EF4-FFF2-40B4-BE49-F238E27FC236}">
              <a16:creationId xmlns:a16="http://schemas.microsoft.com/office/drawing/2014/main" id="{488040D7-3E0F-4931-BAF2-3EF034D024E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32" name="Text Box 81">
          <a:extLst>
            <a:ext uri="{FF2B5EF4-FFF2-40B4-BE49-F238E27FC236}">
              <a16:creationId xmlns:a16="http://schemas.microsoft.com/office/drawing/2014/main" id="{6ADD61F0-1A87-4494-B608-01DA9A3F40D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33" name="Text Box 82">
          <a:extLst>
            <a:ext uri="{FF2B5EF4-FFF2-40B4-BE49-F238E27FC236}">
              <a16:creationId xmlns:a16="http://schemas.microsoft.com/office/drawing/2014/main" id="{280DEC93-BEBC-4A30-89FF-595732D64D1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304800</xdr:colOff>
      <xdr:row>38</xdr:row>
      <xdr:rowOff>9525</xdr:rowOff>
    </xdr:to>
    <xdr:sp macro="" textlink="">
      <xdr:nvSpPr>
        <xdr:cNvPr id="40034" name="Text Box 83">
          <a:extLst>
            <a:ext uri="{FF2B5EF4-FFF2-40B4-BE49-F238E27FC236}">
              <a16:creationId xmlns:a16="http://schemas.microsoft.com/office/drawing/2014/main" id="{65A64C8D-F230-4067-A5C5-9E4241AD7910}"/>
            </a:ext>
          </a:extLst>
        </xdr:cNvPr>
        <xdr:cNvSpPr txBox="1">
          <a:spLocks noChangeArrowheads="1"/>
        </xdr:cNvSpPr>
      </xdr:nvSpPr>
      <xdr:spPr bwMode="auto">
        <a:xfrm>
          <a:off x="4733925" y="6858000"/>
          <a:ext cx="5715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35" name="Text Box 84">
          <a:extLst>
            <a:ext uri="{FF2B5EF4-FFF2-40B4-BE49-F238E27FC236}">
              <a16:creationId xmlns:a16="http://schemas.microsoft.com/office/drawing/2014/main" id="{1C651A08-70E2-4F00-876A-C717D3A24A2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36" name="Text Box 85">
          <a:extLst>
            <a:ext uri="{FF2B5EF4-FFF2-40B4-BE49-F238E27FC236}">
              <a16:creationId xmlns:a16="http://schemas.microsoft.com/office/drawing/2014/main" id="{518D4409-49CE-4D57-A2AA-C027228E010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37" name="Text Box 89">
          <a:extLst>
            <a:ext uri="{FF2B5EF4-FFF2-40B4-BE49-F238E27FC236}">
              <a16:creationId xmlns:a16="http://schemas.microsoft.com/office/drawing/2014/main" id="{DDF4E0FF-7D36-44B1-921D-9B02040857A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38" name="Text Box 90">
          <a:extLst>
            <a:ext uri="{FF2B5EF4-FFF2-40B4-BE49-F238E27FC236}">
              <a16:creationId xmlns:a16="http://schemas.microsoft.com/office/drawing/2014/main" id="{713D1657-BC20-4DB4-8A26-CF00518781C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39" name="Text Box 91">
          <a:extLst>
            <a:ext uri="{FF2B5EF4-FFF2-40B4-BE49-F238E27FC236}">
              <a16:creationId xmlns:a16="http://schemas.microsoft.com/office/drawing/2014/main" id="{7504EA93-088E-470C-8350-9CE409FBCF9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40" name="Text Box 92">
          <a:extLst>
            <a:ext uri="{FF2B5EF4-FFF2-40B4-BE49-F238E27FC236}">
              <a16:creationId xmlns:a16="http://schemas.microsoft.com/office/drawing/2014/main" id="{7A616501-AF1A-4BF2-B45A-FC7B28382A2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41" name="Text Box 93">
          <a:extLst>
            <a:ext uri="{FF2B5EF4-FFF2-40B4-BE49-F238E27FC236}">
              <a16:creationId xmlns:a16="http://schemas.microsoft.com/office/drawing/2014/main" id="{3BADFE7F-96A1-4EE7-8F01-AAD7D464773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42" name="Text Box 94">
          <a:extLst>
            <a:ext uri="{FF2B5EF4-FFF2-40B4-BE49-F238E27FC236}">
              <a16:creationId xmlns:a16="http://schemas.microsoft.com/office/drawing/2014/main" id="{0E0BC110-C2BC-436D-A1B6-18A612523E3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43" name="Text Box 95">
          <a:extLst>
            <a:ext uri="{FF2B5EF4-FFF2-40B4-BE49-F238E27FC236}">
              <a16:creationId xmlns:a16="http://schemas.microsoft.com/office/drawing/2014/main" id="{054E6F7E-F248-419F-9D1E-2117917B2B7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44" name="Text Box 96">
          <a:extLst>
            <a:ext uri="{FF2B5EF4-FFF2-40B4-BE49-F238E27FC236}">
              <a16:creationId xmlns:a16="http://schemas.microsoft.com/office/drawing/2014/main" id="{95CA250C-63AB-49AC-AE3F-332FE1FF0D3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45" name="Text Box 97">
          <a:extLst>
            <a:ext uri="{FF2B5EF4-FFF2-40B4-BE49-F238E27FC236}">
              <a16:creationId xmlns:a16="http://schemas.microsoft.com/office/drawing/2014/main" id="{C6F483EA-654A-4A1D-9770-AFBDCAC415B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46" name="Text Box 101">
          <a:extLst>
            <a:ext uri="{FF2B5EF4-FFF2-40B4-BE49-F238E27FC236}">
              <a16:creationId xmlns:a16="http://schemas.microsoft.com/office/drawing/2014/main" id="{50304F35-D7BE-4088-8B6F-2E6F9FD8C0B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47" name="Text Box 102">
          <a:extLst>
            <a:ext uri="{FF2B5EF4-FFF2-40B4-BE49-F238E27FC236}">
              <a16:creationId xmlns:a16="http://schemas.microsoft.com/office/drawing/2014/main" id="{4E506C64-E690-47A7-8BDF-2822D3CC4BC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48" name="Text Box 103">
          <a:extLst>
            <a:ext uri="{FF2B5EF4-FFF2-40B4-BE49-F238E27FC236}">
              <a16:creationId xmlns:a16="http://schemas.microsoft.com/office/drawing/2014/main" id="{96E6CA1E-C47C-447F-9691-8101C26FF2B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49" name="Text Box 104">
          <a:extLst>
            <a:ext uri="{FF2B5EF4-FFF2-40B4-BE49-F238E27FC236}">
              <a16:creationId xmlns:a16="http://schemas.microsoft.com/office/drawing/2014/main" id="{4DFCD9B1-EBEF-4CA9-9AEC-EB090E2E31A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50" name="Text Box 105">
          <a:extLst>
            <a:ext uri="{FF2B5EF4-FFF2-40B4-BE49-F238E27FC236}">
              <a16:creationId xmlns:a16="http://schemas.microsoft.com/office/drawing/2014/main" id="{799AE15C-3A9B-46E4-81D1-1CEB6C01660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51" name="Text Box 106">
          <a:extLst>
            <a:ext uri="{FF2B5EF4-FFF2-40B4-BE49-F238E27FC236}">
              <a16:creationId xmlns:a16="http://schemas.microsoft.com/office/drawing/2014/main" id="{40FF5C6F-0495-4BDE-9DA5-53D7270B0D5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52" name="Text Box 107">
          <a:extLst>
            <a:ext uri="{FF2B5EF4-FFF2-40B4-BE49-F238E27FC236}">
              <a16:creationId xmlns:a16="http://schemas.microsoft.com/office/drawing/2014/main" id="{8F513C7E-554C-49D9-8054-C59BA53AABD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53" name="Text Box 108">
          <a:extLst>
            <a:ext uri="{FF2B5EF4-FFF2-40B4-BE49-F238E27FC236}">
              <a16:creationId xmlns:a16="http://schemas.microsoft.com/office/drawing/2014/main" id="{61CB7B09-C468-4A1C-80F4-2C4ECE82B2F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54" name="Text Box 109">
          <a:extLst>
            <a:ext uri="{FF2B5EF4-FFF2-40B4-BE49-F238E27FC236}">
              <a16:creationId xmlns:a16="http://schemas.microsoft.com/office/drawing/2014/main" id="{0E923E01-6B63-4B44-9216-4D24325A8B0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55" name="Text Box 113">
          <a:extLst>
            <a:ext uri="{FF2B5EF4-FFF2-40B4-BE49-F238E27FC236}">
              <a16:creationId xmlns:a16="http://schemas.microsoft.com/office/drawing/2014/main" id="{8D1AA7BE-57D8-4AA4-BAEB-050E1774C0C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56" name="Text Box 114">
          <a:extLst>
            <a:ext uri="{FF2B5EF4-FFF2-40B4-BE49-F238E27FC236}">
              <a16:creationId xmlns:a16="http://schemas.microsoft.com/office/drawing/2014/main" id="{E45FE566-759E-421B-84D9-86F1705E77A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57" name="Text Box 115">
          <a:extLst>
            <a:ext uri="{FF2B5EF4-FFF2-40B4-BE49-F238E27FC236}">
              <a16:creationId xmlns:a16="http://schemas.microsoft.com/office/drawing/2014/main" id="{4D499615-7171-4349-BBDE-08FA09779D7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58" name="Text Box 116">
          <a:extLst>
            <a:ext uri="{FF2B5EF4-FFF2-40B4-BE49-F238E27FC236}">
              <a16:creationId xmlns:a16="http://schemas.microsoft.com/office/drawing/2014/main" id="{2E4E4259-D1CD-4366-B385-E3A5721D8C0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59" name="Text Box 117">
          <a:extLst>
            <a:ext uri="{FF2B5EF4-FFF2-40B4-BE49-F238E27FC236}">
              <a16:creationId xmlns:a16="http://schemas.microsoft.com/office/drawing/2014/main" id="{7670B9EE-9C4D-45DF-9D55-CF859599835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60" name="Text Box 118">
          <a:extLst>
            <a:ext uri="{FF2B5EF4-FFF2-40B4-BE49-F238E27FC236}">
              <a16:creationId xmlns:a16="http://schemas.microsoft.com/office/drawing/2014/main" id="{3FC52C3F-51E3-4244-A836-05DDFB884E4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61" name="Text Box 119">
          <a:extLst>
            <a:ext uri="{FF2B5EF4-FFF2-40B4-BE49-F238E27FC236}">
              <a16:creationId xmlns:a16="http://schemas.microsoft.com/office/drawing/2014/main" id="{A33FEA86-4042-4CCD-AC77-80B5D9FF711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62" name="Text Box 120">
          <a:extLst>
            <a:ext uri="{FF2B5EF4-FFF2-40B4-BE49-F238E27FC236}">
              <a16:creationId xmlns:a16="http://schemas.microsoft.com/office/drawing/2014/main" id="{77D976DD-03D6-4113-A1F2-993DD8A9BCC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63" name="Text Box 121">
          <a:extLst>
            <a:ext uri="{FF2B5EF4-FFF2-40B4-BE49-F238E27FC236}">
              <a16:creationId xmlns:a16="http://schemas.microsoft.com/office/drawing/2014/main" id="{4ADACD8E-5F7E-447C-9CD3-DEC5D62EEC8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64" name="Text Box 125">
          <a:extLst>
            <a:ext uri="{FF2B5EF4-FFF2-40B4-BE49-F238E27FC236}">
              <a16:creationId xmlns:a16="http://schemas.microsoft.com/office/drawing/2014/main" id="{908C5A13-A384-441E-9A30-2C836ADBE0E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65" name="Text Box 126">
          <a:extLst>
            <a:ext uri="{FF2B5EF4-FFF2-40B4-BE49-F238E27FC236}">
              <a16:creationId xmlns:a16="http://schemas.microsoft.com/office/drawing/2014/main" id="{22287CCE-2E78-4626-A25C-074C4490096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66" name="Text Box 127">
          <a:extLst>
            <a:ext uri="{FF2B5EF4-FFF2-40B4-BE49-F238E27FC236}">
              <a16:creationId xmlns:a16="http://schemas.microsoft.com/office/drawing/2014/main" id="{C2011ADD-A13D-4FF2-AFA2-585292DBFCF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67" name="Text Box 128">
          <a:extLst>
            <a:ext uri="{FF2B5EF4-FFF2-40B4-BE49-F238E27FC236}">
              <a16:creationId xmlns:a16="http://schemas.microsoft.com/office/drawing/2014/main" id="{20F2C622-CE73-4747-A24E-5C54101BF34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68" name="Text Box 129">
          <a:extLst>
            <a:ext uri="{FF2B5EF4-FFF2-40B4-BE49-F238E27FC236}">
              <a16:creationId xmlns:a16="http://schemas.microsoft.com/office/drawing/2014/main" id="{713C4B48-9E01-4C2B-9201-82349B140B6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69" name="Text Box 130">
          <a:extLst>
            <a:ext uri="{FF2B5EF4-FFF2-40B4-BE49-F238E27FC236}">
              <a16:creationId xmlns:a16="http://schemas.microsoft.com/office/drawing/2014/main" id="{629DBDFF-6D16-4FCA-ABAB-B4A869A667A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70" name="Text Box 131">
          <a:extLst>
            <a:ext uri="{FF2B5EF4-FFF2-40B4-BE49-F238E27FC236}">
              <a16:creationId xmlns:a16="http://schemas.microsoft.com/office/drawing/2014/main" id="{C681DF95-C3FF-45B3-810A-7F39CF729B8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71" name="Text Box 132">
          <a:extLst>
            <a:ext uri="{FF2B5EF4-FFF2-40B4-BE49-F238E27FC236}">
              <a16:creationId xmlns:a16="http://schemas.microsoft.com/office/drawing/2014/main" id="{483FDB6C-B18F-434A-8EC2-9D5A363779D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72" name="Text Box 133">
          <a:extLst>
            <a:ext uri="{FF2B5EF4-FFF2-40B4-BE49-F238E27FC236}">
              <a16:creationId xmlns:a16="http://schemas.microsoft.com/office/drawing/2014/main" id="{0F3CCEF8-46EF-4066-89EE-6E6CFBF8696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73" name="Text Box 137">
          <a:extLst>
            <a:ext uri="{FF2B5EF4-FFF2-40B4-BE49-F238E27FC236}">
              <a16:creationId xmlns:a16="http://schemas.microsoft.com/office/drawing/2014/main" id="{DDF8D6C4-83C5-43DA-8A3D-962D7EF6101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74" name="Text Box 138">
          <a:extLst>
            <a:ext uri="{FF2B5EF4-FFF2-40B4-BE49-F238E27FC236}">
              <a16:creationId xmlns:a16="http://schemas.microsoft.com/office/drawing/2014/main" id="{C0453F7F-8785-4437-A507-FEC63FFD834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75" name="Text Box 139">
          <a:extLst>
            <a:ext uri="{FF2B5EF4-FFF2-40B4-BE49-F238E27FC236}">
              <a16:creationId xmlns:a16="http://schemas.microsoft.com/office/drawing/2014/main" id="{E7ADD98C-EC67-4730-B607-815EB857386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76" name="Text Box 140">
          <a:extLst>
            <a:ext uri="{FF2B5EF4-FFF2-40B4-BE49-F238E27FC236}">
              <a16:creationId xmlns:a16="http://schemas.microsoft.com/office/drawing/2014/main" id="{3B3E5FD1-D9F7-4AC9-8256-32CE9271DEB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77" name="Text Box 141">
          <a:extLst>
            <a:ext uri="{FF2B5EF4-FFF2-40B4-BE49-F238E27FC236}">
              <a16:creationId xmlns:a16="http://schemas.microsoft.com/office/drawing/2014/main" id="{DE7D2542-1A8B-42C6-BBBB-F62B8A69022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78" name="Text Box 142">
          <a:extLst>
            <a:ext uri="{FF2B5EF4-FFF2-40B4-BE49-F238E27FC236}">
              <a16:creationId xmlns:a16="http://schemas.microsoft.com/office/drawing/2014/main" id="{5B445A3B-7124-447A-ADB8-318E6BB3710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79" name="Text Box 143">
          <a:extLst>
            <a:ext uri="{FF2B5EF4-FFF2-40B4-BE49-F238E27FC236}">
              <a16:creationId xmlns:a16="http://schemas.microsoft.com/office/drawing/2014/main" id="{202A7EB0-27FE-4BFB-8571-4FE650CA2AC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80" name="Text Box 144">
          <a:extLst>
            <a:ext uri="{FF2B5EF4-FFF2-40B4-BE49-F238E27FC236}">
              <a16:creationId xmlns:a16="http://schemas.microsoft.com/office/drawing/2014/main" id="{844F40A0-D7C3-46B5-828C-D53D3CFA43C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81" name="Text Box 145">
          <a:extLst>
            <a:ext uri="{FF2B5EF4-FFF2-40B4-BE49-F238E27FC236}">
              <a16:creationId xmlns:a16="http://schemas.microsoft.com/office/drawing/2014/main" id="{A7910995-1DEE-4F43-9C13-AECA2504254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82" name="Text Box 149">
          <a:extLst>
            <a:ext uri="{FF2B5EF4-FFF2-40B4-BE49-F238E27FC236}">
              <a16:creationId xmlns:a16="http://schemas.microsoft.com/office/drawing/2014/main" id="{58EBCC76-14CA-416D-B3F3-6ECF115613F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83" name="Text Box 150">
          <a:extLst>
            <a:ext uri="{FF2B5EF4-FFF2-40B4-BE49-F238E27FC236}">
              <a16:creationId xmlns:a16="http://schemas.microsoft.com/office/drawing/2014/main" id="{54689C00-E2AB-4799-B77F-291B9ED7576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84" name="Text Box 151">
          <a:extLst>
            <a:ext uri="{FF2B5EF4-FFF2-40B4-BE49-F238E27FC236}">
              <a16:creationId xmlns:a16="http://schemas.microsoft.com/office/drawing/2014/main" id="{F6D4AED2-7F24-4A2C-87D6-7664876B7A4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85" name="Text Box 152">
          <a:extLst>
            <a:ext uri="{FF2B5EF4-FFF2-40B4-BE49-F238E27FC236}">
              <a16:creationId xmlns:a16="http://schemas.microsoft.com/office/drawing/2014/main" id="{292D81D0-2B9A-4359-90D6-20278C70830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86" name="Text Box 153">
          <a:extLst>
            <a:ext uri="{FF2B5EF4-FFF2-40B4-BE49-F238E27FC236}">
              <a16:creationId xmlns:a16="http://schemas.microsoft.com/office/drawing/2014/main" id="{6ED689A1-9764-4666-AF6B-0B2A22AB32F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87" name="Text Box 154">
          <a:extLst>
            <a:ext uri="{FF2B5EF4-FFF2-40B4-BE49-F238E27FC236}">
              <a16:creationId xmlns:a16="http://schemas.microsoft.com/office/drawing/2014/main" id="{C6A9D540-3B7D-44B7-9D82-130EBACF0D8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88" name="Text Box 155">
          <a:extLst>
            <a:ext uri="{FF2B5EF4-FFF2-40B4-BE49-F238E27FC236}">
              <a16:creationId xmlns:a16="http://schemas.microsoft.com/office/drawing/2014/main" id="{DB7D08D5-5AC7-464C-A709-9A1A643F833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89" name="Text Box 156">
          <a:extLst>
            <a:ext uri="{FF2B5EF4-FFF2-40B4-BE49-F238E27FC236}">
              <a16:creationId xmlns:a16="http://schemas.microsoft.com/office/drawing/2014/main" id="{446540A2-6C58-4866-B93B-C8528E06990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90" name="Text Box 157">
          <a:extLst>
            <a:ext uri="{FF2B5EF4-FFF2-40B4-BE49-F238E27FC236}">
              <a16:creationId xmlns:a16="http://schemas.microsoft.com/office/drawing/2014/main" id="{66594099-5D97-49B3-8749-747FBDD6F8E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91" name="Text Box 161">
          <a:extLst>
            <a:ext uri="{FF2B5EF4-FFF2-40B4-BE49-F238E27FC236}">
              <a16:creationId xmlns:a16="http://schemas.microsoft.com/office/drawing/2014/main" id="{A0D1D11C-90EF-4417-95C1-DA2C8927F96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92" name="Text Box 162">
          <a:extLst>
            <a:ext uri="{FF2B5EF4-FFF2-40B4-BE49-F238E27FC236}">
              <a16:creationId xmlns:a16="http://schemas.microsoft.com/office/drawing/2014/main" id="{3D7E507B-9DD8-499C-91CD-896A48DA442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93" name="Text Box 163">
          <a:extLst>
            <a:ext uri="{FF2B5EF4-FFF2-40B4-BE49-F238E27FC236}">
              <a16:creationId xmlns:a16="http://schemas.microsoft.com/office/drawing/2014/main" id="{700B2131-E7C2-4992-8BEE-4CEC5C0C05E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94" name="Text Box 164">
          <a:extLst>
            <a:ext uri="{FF2B5EF4-FFF2-40B4-BE49-F238E27FC236}">
              <a16:creationId xmlns:a16="http://schemas.microsoft.com/office/drawing/2014/main" id="{728EA172-DF8B-46F7-A9DF-262E72A8652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95" name="Text Box 165">
          <a:extLst>
            <a:ext uri="{FF2B5EF4-FFF2-40B4-BE49-F238E27FC236}">
              <a16:creationId xmlns:a16="http://schemas.microsoft.com/office/drawing/2014/main" id="{BA4CAFB1-B4B1-4D2C-B626-058374E9568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96" name="Text Box 166">
          <a:extLst>
            <a:ext uri="{FF2B5EF4-FFF2-40B4-BE49-F238E27FC236}">
              <a16:creationId xmlns:a16="http://schemas.microsoft.com/office/drawing/2014/main" id="{E3FDF3B0-0FEC-48E4-8524-37168CF019C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97" name="Text Box 167">
          <a:extLst>
            <a:ext uri="{FF2B5EF4-FFF2-40B4-BE49-F238E27FC236}">
              <a16:creationId xmlns:a16="http://schemas.microsoft.com/office/drawing/2014/main" id="{B4FE9246-BFDE-44A0-AFC5-8C428776CC4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98" name="Text Box 168">
          <a:extLst>
            <a:ext uri="{FF2B5EF4-FFF2-40B4-BE49-F238E27FC236}">
              <a16:creationId xmlns:a16="http://schemas.microsoft.com/office/drawing/2014/main" id="{DC4787F9-6C7B-4665-9ACF-5090C357D31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099" name="Text Box 169">
          <a:extLst>
            <a:ext uri="{FF2B5EF4-FFF2-40B4-BE49-F238E27FC236}">
              <a16:creationId xmlns:a16="http://schemas.microsoft.com/office/drawing/2014/main" id="{F3C56788-F469-44DC-8A4D-79340C8CB51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00" name="Text Box 170">
          <a:extLst>
            <a:ext uri="{FF2B5EF4-FFF2-40B4-BE49-F238E27FC236}">
              <a16:creationId xmlns:a16="http://schemas.microsoft.com/office/drawing/2014/main" id="{55A72C86-9446-455E-B44E-4AF0BB6A2EA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01" name="Text Box 171">
          <a:extLst>
            <a:ext uri="{FF2B5EF4-FFF2-40B4-BE49-F238E27FC236}">
              <a16:creationId xmlns:a16="http://schemas.microsoft.com/office/drawing/2014/main" id="{6EA19A63-215C-4824-BCB0-B4152C5CF3A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02" name="Text Box 172">
          <a:extLst>
            <a:ext uri="{FF2B5EF4-FFF2-40B4-BE49-F238E27FC236}">
              <a16:creationId xmlns:a16="http://schemas.microsoft.com/office/drawing/2014/main" id="{4BC341D0-6904-4C7C-BB21-EB1A994B5F97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03" name="Text Box 173">
          <a:extLst>
            <a:ext uri="{FF2B5EF4-FFF2-40B4-BE49-F238E27FC236}">
              <a16:creationId xmlns:a16="http://schemas.microsoft.com/office/drawing/2014/main" id="{20639BA3-4495-4C19-9AEA-88012D74D8DB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04" name="Text Box 174">
          <a:extLst>
            <a:ext uri="{FF2B5EF4-FFF2-40B4-BE49-F238E27FC236}">
              <a16:creationId xmlns:a16="http://schemas.microsoft.com/office/drawing/2014/main" id="{88859BBA-6C92-4BB7-8CAA-33A1533E442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9525</xdr:colOff>
      <xdr:row>37</xdr:row>
      <xdr:rowOff>0</xdr:rowOff>
    </xdr:from>
    <xdr:to>
      <xdr:col>5</xdr:col>
      <xdr:colOff>85725</xdr:colOff>
      <xdr:row>38</xdr:row>
      <xdr:rowOff>9525</xdr:rowOff>
    </xdr:to>
    <xdr:sp macro="" textlink="">
      <xdr:nvSpPr>
        <xdr:cNvPr id="40105" name="Text Box 175">
          <a:extLst>
            <a:ext uri="{FF2B5EF4-FFF2-40B4-BE49-F238E27FC236}">
              <a16:creationId xmlns:a16="http://schemas.microsoft.com/office/drawing/2014/main" id="{9FEE8CC6-F14C-4D58-8C97-8E3EE59325F4}"/>
            </a:ext>
          </a:extLst>
        </xdr:cNvPr>
        <xdr:cNvSpPr txBox="1">
          <a:spLocks noChangeArrowheads="1"/>
        </xdr:cNvSpPr>
      </xdr:nvSpPr>
      <xdr:spPr bwMode="auto">
        <a:xfrm>
          <a:off x="4838700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06" name="Text Box 176">
          <a:extLst>
            <a:ext uri="{FF2B5EF4-FFF2-40B4-BE49-F238E27FC236}">
              <a16:creationId xmlns:a16="http://schemas.microsoft.com/office/drawing/2014/main" id="{21CD7484-027B-4F63-BAA3-6EA87A57B36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247650</xdr:colOff>
      <xdr:row>37</xdr:row>
      <xdr:rowOff>0</xdr:rowOff>
    </xdr:from>
    <xdr:to>
      <xdr:col>4</xdr:col>
      <xdr:colOff>304800</xdr:colOff>
      <xdr:row>38</xdr:row>
      <xdr:rowOff>9525</xdr:rowOff>
    </xdr:to>
    <xdr:sp macro="" textlink="">
      <xdr:nvSpPr>
        <xdr:cNvPr id="40107" name="Text Box 177">
          <a:extLst>
            <a:ext uri="{FF2B5EF4-FFF2-40B4-BE49-F238E27FC236}">
              <a16:creationId xmlns:a16="http://schemas.microsoft.com/office/drawing/2014/main" id="{1A3C260E-B7FD-4016-80FB-1A2F023563EF}"/>
            </a:ext>
          </a:extLst>
        </xdr:cNvPr>
        <xdr:cNvSpPr txBox="1">
          <a:spLocks noChangeArrowheads="1"/>
        </xdr:cNvSpPr>
      </xdr:nvSpPr>
      <xdr:spPr bwMode="auto">
        <a:xfrm>
          <a:off x="4733925" y="6858000"/>
          <a:ext cx="5715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08" name="Text Box 178">
          <a:extLst>
            <a:ext uri="{FF2B5EF4-FFF2-40B4-BE49-F238E27FC236}">
              <a16:creationId xmlns:a16="http://schemas.microsoft.com/office/drawing/2014/main" id="{31F63FC5-0810-4C38-8C9D-96D3A7A2979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09" name="Text Box 179">
          <a:extLst>
            <a:ext uri="{FF2B5EF4-FFF2-40B4-BE49-F238E27FC236}">
              <a16:creationId xmlns:a16="http://schemas.microsoft.com/office/drawing/2014/main" id="{29907FBA-F285-47A6-B791-4B69451B989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10" name="Text Box 180">
          <a:extLst>
            <a:ext uri="{FF2B5EF4-FFF2-40B4-BE49-F238E27FC236}">
              <a16:creationId xmlns:a16="http://schemas.microsoft.com/office/drawing/2014/main" id="{A252F0D3-B4FA-44DB-BD9D-06511945B4F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11" name="Text Box 181">
          <a:extLst>
            <a:ext uri="{FF2B5EF4-FFF2-40B4-BE49-F238E27FC236}">
              <a16:creationId xmlns:a16="http://schemas.microsoft.com/office/drawing/2014/main" id="{9C625A99-C605-4A26-AEF9-8F4D36A3462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12" name="Text Box 182">
          <a:extLst>
            <a:ext uri="{FF2B5EF4-FFF2-40B4-BE49-F238E27FC236}">
              <a16:creationId xmlns:a16="http://schemas.microsoft.com/office/drawing/2014/main" id="{FDDFA806-19E7-4021-A31C-C0BAF5A099E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13" name="Text Box 183">
          <a:extLst>
            <a:ext uri="{FF2B5EF4-FFF2-40B4-BE49-F238E27FC236}">
              <a16:creationId xmlns:a16="http://schemas.microsoft.com/office/drawing/2014/main" id="{C914F111-09D2-4116-9E52-82B3862C456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14" name="Text Box 184">
          <a:extLst>
            <a:ext uri="{FF2B5EF4-FFF2-40B4-BE49-F238E27FC236}">
              <a16:creationId xmlns:a16="http://schemas.microsoft.com/office/drawing/2014/main" id="{0E4BFC56-3817-4DFC-B68C-AEDE636A137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15" name="Text Box 185">
          <a:extLst>
            <a:ext uri="{FF2B5EF4-FFF2-40B4-BE49-F238E27FC236}">
              <a16:creationId xmlns:a16="http://schemas.microsoft.com/office/drawing/2014/main" id="{A498D057-9838-49CA-ABFF-D871208B46C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16" name="Text Box 186">
          <a:extLst>
            <a:ext uri="{FF2B5EF4-FFF2-40B4-BE49-F238E27FC236}">
              <a16:creationId xmlns:a16="http://schemas.microsoft.com/office/drawing/2014/main" id="{54C99E70-9A09-4E3E-A7EF-4CE702A7643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17" name="Text Box 187">
          <a:extLst>
            <a:ext uri="{FF2B5EF4-FFF2-40B4-BE49-F238E27FC236}">
              <a16:creationId xmlns:a16="http://schemas.microsoft.com/office/drawing/2014/main" id="{122D6125-91F0-442B-94D2-3F5C45B20F4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18" name="Text Box 188">
          <a:extLst>
            <a:ext uri="{FF2B5EF4-FFF2-40B4-BE49-F238E27FC236}">
              <a16:creationId xmlns:a16="http://schemas.microsoft.com/office/drawing/2014/main" id="{4F755ADC-716B-4BB4-91EE-1680F961E8B2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19" name="Text Box 189">
          <a:extLst>
            <a:ext uri="{FF2B5EF4-FFF2-40B4-BE49-F238E27FC236}">
              <a16:creationId xmlns:a16="http://schemas.microsoft.com/office/drawing/2014/main" id="{1658ACBA-3A22-4DBA-A012-3ABA7847A27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20" name="Text Box 190">
          <a:extLst>
            <a:ext uri="{FF2B5EF4-FFF2-40B4-BE49-F238E27FC236}">
              <a16:creationId xmlns:a16="http://schemas.microsoft.com/office/drawing/2014/main" id="{693B50B2-18A2-4E0D-AEC6-00185227ED7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21" name="Text Box 191">
          <a:extLst>
            <a:ext uri="{FF2B5EF4-FFF2-40B4-BE49-F238E27FC236}">
              <a16:creationId xmlns:a16="http://schemas.microsoft.com/office/drawing/2014/main" id="{0A1D9221-9CD8-4710-9739-624260209A71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22" name="Text Box 192">
          <a:extLst>
            <a:ext uri="{FF2B5EF4-FFF2-40B4-BE49-F238E27FC236}">
              <a16:creationId xmlns:a16="http://schemas.microsoft.com/office/drawing/2014/main" id="{B9B1513F-7B67-4727-BD6B-68FACA41CDD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23" name="Text Box 193">
          <a:extLst>
            <a:ext uri="{FF2B5EF4-FFF2-40B4-BE49-F238E27FC236}">
              <a16:creationId xmlns:a16="http://schemas.microsoft.com/office/drawing/2014/main" id="{6B6A2E46-A711-4416-8C07-9B589F06C57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24" name="Text Box 194">
          <a:extLst>
            <a:ext uri="{FF2B5EF4-FFF2-40B4-BE49-F238E27FC236}">
              <a16:creationId xmlns:a16="http://schemas.microsoft.com/office/drawing/2014/main" id="{2E6EAE21-517F-4221-928C-09E4482D4FA4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25" name="Text Box 195">
          <a:extLst>
            <a:ext uri="{FF2B5EF4-FFF2-40B4-BE49-F238E27FC236}">
              <a16:creationId xmlns:a16="http://schemas.microsoft.com/office/drawing/2014/main" id="{30F6CECC-26A4-4445-BF5C-A61A2F7364B6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26" name="Text Box 196">
          <a:extLst>
            <a:ext uri="{FF2B5EF4-FFF2-40B4-BE49-F238E27FC236}">
              <a16:creationId xmlns:a16="http://schemas.microsoft.com/office/drawing/2014/main" id="{63F300C7-D196-49A3-A4A9-FFD21E812DC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27" name="Text Box 197">
          <a:extLst>
            <a:ext uri="{FF2B5EF4-FFF2-40B4-BE49-F238E27FC236}">
              <a16:creationId xmlns:a16="http://schemas.microsoft.com/office/drawing/2014/main" id="{415408B6-B76A-4773-9880-0E776194362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28" name="Text Box 198">
          <a:extLst>
            <a:ext uri="{FF2B5EF4-FFF2-40B4-BE49-F238E27FC236}">
              <a16:creationId xmlns:a16="http://schemas.microsoft.com/office/drawing/2014/main" id="{28E3EA1E-9E27-466D-9FAC-F35D99CE4EE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29" name="Text Box 199">
          <a:extLst>
            <a:ext uri="{FF2B5EF4-FFF2-40B4-BE49-F238E27FC236}">
              <a16:creationId xmlns:a16="http://schemas.microsoft.com/office/drawing/2014/main" id="{928C7A0E-9DE4-4979-80A0-3D834D576155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30" name="Text Box 200">
          <a:extLst>
            <a:ext uri="{FF2B5EF4-FFF2-40B4-BE49-F238E27FC236}">
              <a16:creationId xmlns:a16="http://schemas.microsoft.com/office/drawing/2014/main" id="{D05784BB-6728-47D0-8A01-45D8BD1B161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31" name="Text Box 201">
          <a:extLst>
            <a:ext uri="{FF2B5EF4-FFF2-40B4-BE49-F238E27FC236}">
              <a16:creationId xmlns:a16="http://schemas.microsoft.com/office/drawing/2014/main" id="{5EE1B0A5-4975-4202-B643-FCD8AD1D729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32" name="Text Box 202">
          <a:extLst>
            <a:ext uri="{FF2B5EF4-FFF2-40B4-BE49-F238E27FC236}">
              <a16:creationId xmlns:a16="http://schemas.microsoft.com/office/drawing/2014/main" id="{E7FB5C1C-50ED-44F6-A140-4B54AE92E0E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33" name="Text Box 203">
          <a:extLst>
            <a:ext uri="{FF2B5EF4-FFF2-40B4-BE49-F238E27FC236}">
              <a16:creationId xmlns:a16="http://schemas.microsoft.com/office/drawing/2014/main" id="{C3F5768A-5720-4D35-B8B9-7ABAD326EFEC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34" name="Text Box 204">
          <a:extLst>
            <a:ext uri="{FF2B5EF4-FFF2-40B4-BE49-F238E27FC236}">
              <a16:creationId xmlns:a16="http://schemas.microsoft.com/office/drawing/2014/main" id="{1C1E1D06-EB62-4258-A2C1-23C275AAEF9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37</xdr:row>
      <xdr:rowOff>0</xdr:rowOff>
    </xdr:from>
    <xdr:to>
      <xdr:col>4</xdr:col>
      <xdr:colOff>161925</xdr:colOff>
      <xdr:row>38</xdr:row>
      <xdr:rowOff>9525</xdr:rowOff>
    </xdr:to>
    <xdr:sp macro="" textlink="">
      <xdr:nvSpPr>
        <xdr:cNvPr id="40135" name="Text Box 205">
          <a:extLst>
            <a:ext uri="{FF2B5EF4-FFF2-40B4-BE49-F238E27FC236}">
              <a16:creationId xmlns:a16="http://schemas.microsoft.com/office/drawing/2014/main" id="{D1BA6953-E9D3-4F56-A709-8085FE4B2890}"/>
            </a:ext>
          </a:extLst>
        </xdr:cNvPr>
        <xdr:cNvSpPr txBox="1">
          <a:spLocks noChangeArrowheads="1"/>
        </xdr:cNvSpPr>
      </xdr:nvSpPr>
      <xdr:spPr bwMode="auto">
        <a:xfrm>
          <a:off x="4581525" y="6858000"/>
          <a:ext cx="666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36" name="Text Box 206">
          <a:extLst>
            <a:ext uri="{FF2B5EF4-FFF2-40B4-BE49-F238E27FC236}">
              <a16:creationId xmlns:a16="http://schemas.microsoft.com/office/drawing/2014/main" id="{E311ABF3-51AB-4598-B321-92EC0C9C055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37" name="Text Box 207">
          <a:extLst>
            <a:ext uri="{FF2B5EF4-FFF2-40B4-BE49-F238E27FC236}">
              <a16:creationId xmlns:a16="http://schemas.microsoft.com/office/drawing/2014/main" id="{EDA03E08-AE1D-4138-B5E8-07B108FA30F3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38" name="Text Box 208">
          <a:extLst>
            <a:ext uri="{FF2B5EF4-FFF2-40B4-BE49-F238E27FC236}">
              <a16:creationId xmlns:a16="http://schemas.microsoft.com/office/drawing/2014/main" id="{4AD27C69-3BF5-47B8-BBAC-F30B76F9DD9E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39" name="Text Box 209">
          <a:extLst>
            <a:ext uri="{FF2B5EF4-FFF2-40B4-BE49-F238E27FC236}">
              <a16:creationId xmlns:a16="http://schemas.microsoft.com/office/drawing/2014/main" id="{027BB62C-A558-4274-8D70-5A86BEDA3FAA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40" name="Text Box 210">
          <a:extLst>
            <a:ext uri="{FF2B5EF4-FFF2-40B4-BE49-F238E27FC236}">
              <a16:creationId xmlns:a16="http://schemas.microsoft.com/office/drawing/2014/main" id="{5D4DBE85-7464-444C-955F-AE58285B2500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41" name="Text Box 211">
          <a:extLst>
            <a:ext uri="{FF2B5EF4-FFF2-40B4-BE49-F238E27FC236}">
              <a16:creationId xmlns:a16="http://schemas.microsoft.com/office/drawing/2014/main" id="{903F34B0-BE60-4426-A558-69639C66DD3D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42" name="Text Box 212">
          <a:extLst>
            <a:ext uri="{FF2B5EF4-FFF2-40B4-BE49-F238E27FC236}">
              <a16:creationId xmlns:a16="http://schemas.microsoft.com/office/drawing/2014/main" id="{027102D5-0CCC-4B9A-81B9-E2345CBBFA59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43" name="Text Box 213">
          <a:extLst>
            <a:ext uri="{FF2B5EF4-FFF2-40B4-BE49-F238E27FC236}">
              <a16:creationId xmlns:a16="http://schemas.microsoft.com/office/drawing/2014/main" id="{E81B4223-5E52-4600-B302-F627D4BDE32F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37</xdr:row>
      <xdr:rowOff>0</xdr:rowOff>
    </xdr:from>
    <xdr:to>
      <xdr:col>5</xdr:col>
      <xdr:colOff>38100</xdr:colOff>
      <xdr:row>38</xdr:row>
      <xdr:rowOff>9525</xdr:rowOff>
    </xdr:to>
    <xdr:sp macro="" textlink="">
      <xdr:nvSpPr>
        <xdr:cNvPr id="40144" name="Text Box 214">
          <a:extLst>
            <a:ext uri="{FF2B5EF4-FFF2-40B4-BE49-F238E27FC236}">
              <a16:creationId xmlns:a16="http://schemas.microsoft.com/office/drawing/2014/main" id="{4720B0BB-CC13-4CD3-9CC6-2FDEE5F5E518}"/>
            </a:ext>
          </a:extLst>
        </xdr:cNvPr>
        <xdr:cNvSpPr txBox="1">
          <a:spLocks noChangeArrowheads="1"/>
        </xdr:cNvSpPr>
      </xdr:nvSpPr>
      <xdr:spPr bwMode="auto">
        <a:xfrm>
          <a:off x="47910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37</xdr:row>
      <xdr:rowOff>0</xdr:rowOff>
    </xdr:from>
    <xdr:to>
      <xdr:col>4</xdr:col>
      <xdr:colOff>161925</xdr:colOff>
      <xdr:row>38</xdr:row>
      <xdr:rowOff>9525</xdr:rowOff>
    </xdr:to>
    <xdr:sp macro="" textlink="">
      <xdr:nvSpPr>
        <xdr:cNvPr id="40145" name="Text Box 215">
          <a:extLst>
            <a:ext uri="{FF2B5EF4-FFF2-40B4-BE49-F238E27FC236}">
              <a16:creationId xmlns:a16="http://schemas.microsoft.com/office/drawing/2014/main" id="{9F3C5E96-B92D-4767-99C2-689599090A37}"/>
            </a:ext>
          </a:extLst>
        </xdr:cNvPr>
        <xdr:cNvSpPr txBox="1">
          <a:spLocks noChangeArrowheads="1"/>
        </xdr:cNvSpPr>
      </xdr:nvSpPr>
      <xdr:spPr bwMode="auto">
        <a:xfrm>
          <a:off x="4581525" y="6858000"/>
          <a:ext cx="666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46" name="Text Box 216">
          <a:extLst>
            <a:ext uri="{FF2B5EF4-FFF2-40B4-BE49-F238E27FC236}">
              <a16:creationId xmlns:a16="http://schemas.microsoft.com/office/drawing/2014/main" id="{45910B4D-D87E-485D-944B-E92F83FEF93E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47" name="Text Box 217">
          <a:extLst>
            <a:ext uri="{FF2B5EF4-FFF2-40B4-BE49-F238E27FC236}">
              <a16:creationId xmlns:a16="http://schemas.microsoft.com/office/drawing/2014/main" id="{EAA2BD83-97DC-40D7-8307-5804F7A25E91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48" name="Text Box 218">
          <a:extLst>
            <a:ext uri="{FF2B5EF4-FFF2-40B4-BE49-F238E27FC236}">
              <a16:creationId xmlns:a16="http://schemas.microsoft.com/office/drawing/2014/main" id="{59CAC4DE-18EB-403D-A693-6B2D44642154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49" name="Text Box 219">
          <a:extLst>
            <a:ext uri="{FF2B5EF4-FFF2-40B4-BE49-F238E27FC236}">
              <a16:creationId xmlns:a16="http://schemas.microsoft.com/office/drawing/2014/main" id="{94A29E2B-D615-4D28-965F-C77E77BDA5D3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50" name="Text Box 220">
          <a:extLst>
            <a:ext uri="{FF2B5EF4-FFF2-40B4-BE49-F238E27FC236}">
              <a16:creationId xmlns:a16="http://schemas.microsoft.com/office/drawing/2014/main" id="{95DA7CF2-DEA9-4BF6-95CC-49EABC22E9C3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51" name="Text Box 221">
          <a:extLst>
            <a:ext uri="{FF2B5EF4-FFF2-40B4-BE49-F238E27FC236}">
              <a16:creationId xmlns:a16="http://schemas.microsoft.com/office/drawing/2014/main" id="{F7FE4E19-D31D-413B-AE3E-22828DB0A9DD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52" name="Text Box 222">
          <a:extLst>
            <a:ext uri="{FF2B5EF4-FFF2-40B4-BE49-F238E27FC236}">
              <a16:creationId xmlns:a16="http://schemas.microsoft.com/office/drawing/2014/main" id="{06D13EF2-51BD-41B6-B26B-4B263D522306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53" name="Text Box 223">
          <a:extLst>
            <a:ext uri="{FF2B5EF4-FFF2-40B4-BE49-F238E27FC236}">
              <a16:creationId xmlns:a16="http://schemas.microsoft.com/office/drawing/2014/main" id="{E4A23D22-4244-4085-BA96-B1B82F5F4F38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54" name="Text Box 224">
          <a:extLst>
            <a:ext uri="{FF2B5EF4-FFF2-40B4-BE49-F238E27FC236}">
              <a16:creationId xmlns:a16="http://schemas.microsoft.com/office/drawing/2014/main" id="{9B2D3ACF-174F-4D1B-8877-ABB9E81FDA8B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55" name="Text Box 225">
          <a:extLst>
            <a:ext uri="{FF2B5EF4-FFF2-40B4-BE49-F238E27FC236}">
              <a16:creationId xmlns:a16="http://schemas.microsoft.com/office/drawing/2014/main" id="{F209E97F-0D39-456E-84F4-DD3BE95429BB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56" name="Text Box 226">
          <a:extLst>
            <a:ext uri="{FF2B5EF4-FFF2-40B4-BE49-F238E27FC236}">
              <a16:creationId xmlns:a16="http://schemas.microsoft.com/office/drawing/2014/main" id="{1C5B907E-DC9C-4688-B0DD-DFF43BA2FFA3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57" name="Text Box 227">
          <a:extLst>
            <a:ext uri="{FF2B5EF4-FFF2-40B4-BE49-F238E27FC236}">
              <a16:creationId xmlns:a16="http://schemas.microsoft.com/office/drawing/2014/main" id="{17AD5D39-829F-4C57-9059-7AA70D8E6378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58" name="Text Box 228">
          <a:extLst>
            <a:ext uri="{FF2B5EF4-FFF2-40B4-BE49-F238E27FC236}">
              <a16:creationId xmlns:a16="http://schemas.microsoft.com/office/drawing/2014/main" id="{3D5B064C-FAB5-45A3-B984-EFB2A4B3889C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59" name="Text Box 229">
          <a:extLst>
            <a:ext uri="{FF2B5EF4-FFF2-40B4-BE49-F238E27FC236}">
              <a16:creationId xmlns:a16="http://schemas.microsoft.com/office/drawing/2014/main" id="{818101F5-3243-4099-97A8-C5AA0D9828A0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60" name="Text Box 230">
          <a:extLst>
            <a:ext uri="{FF2B5EF4-FFF2-40B4-BE49-F238E27FC236}">
              <a16:creationId xmlns:a16="http://schemas.microsoft.com/office/drawing/2014/main" id="{A297C0C9-1499-4000-A6DD-1A77151EAC4C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61" name="Text Box 231">
          <a:extLst>
            <a:ext uri="{FF2B5EF4-FFF2-40B4-BE49-F238E27FC236}">
              <a16:creationId xmlns:a16="http://schemas.microsoft.com/office/drawing/2014/main" id="{A4BF1EBA-97A7-44E2-B669-0DE59DDFB567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62" name="Text Box 232">
          <a:extLst>
            <a:ext uri="{FF2B5EF4-FFF2-40B4-BE49-F238E27FC236}">
              <a16:creationId xmlns:a16="http://schemas.microsoft.com/office/drawing/2014/main" id="{BD099BF0-236D-4A13-BEE3-9C2C2C0FBE37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63" name="Text Box 233">
          <a:extLst>
            <a:ext uri="{FF2B5EF4-FFF2-40B4-BE49-F238E27FC236}">
              <a16:creationId xmlns:a16="http://schemas.microsoft.com/office/drawing/2014/main" id="{B408B767-A7FC-42D0-98CA-4FB9E87AD927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64" name="Text Box 234">
          <a:extLst>
            <a:ext uri="{FF2B5EF4-FFF2-40B4-BE49-F238E27FC236}">
              <a16:creationId xmlns:a16="http://schemas.microsoft.com/office/drawing/2014/main" id="{E9D9D9DE-A003-4AD8-86A6-FD1BA4781DA3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65" name="Text Box 235">
          <a:extLst>
            <a:ext uri="{FF2B5EF4-FFF2-40B4-BE49-F238E27FC236}">
              <a16:creationId xmlns:a16="http://schemas.microsoft.com/office/drawing/2014/main" id="{0F78B63A-53A7-4FAF-A07E-6BF00426AA83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95250</xdr:colOff>
      <xdr:row>31</xdr:row>
      <xdr:rowOff>0</xdr:rowOff>
    </xdr:from>
    <xdr:to>
      <xdr:col>4</xdr:col>
      <xdr:colOff>161925</xdr:colOff>
      <xdr:row>32</xdr:row>
      <xdr:rowOff>76200</xdr:rowOff>
    </xdr:to>
    <xdr:sp macro="" textlink="">
      <xdr:nvSpPr>
        <xdr:cNvPr id="40166" name="Text Box 236">
          <a:extLst>
            <a:ext uri="{FF2B5EF4-FFF2-40B4-BE49-F238E27FC236}">
              <a16:creationId xmlns:a16="http://schemas.microsoft.com/office/drawing/2014/main" id="{8DFAEFC1-7BE1-4436-9811-015423C37BED}"/>
            </a:ext>
          </a:extLst>
        </xdr:cNvPr>
        <xdr:cNvSpPr txBox="1">
          <a:spLocks noChangeArrowheads="1"/>
        </xdr:cNvSpPr>
      </xdr:nvSpPr>
      <xdr:spPr bwMode="auto">
        <a:xfrm>
          <a:off x="4581525" y="6000750"/>
          <a:ext cx="66675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67" name="Text Box 237">
          <a:extLst>
            <a:ext uri="{FF2B5EF4-FFF2-40B4-BE49-F238E27FC236}">
              <a16:creationId xmlns:a16="http://schemas.microsoft.com/office/drawing/2014/main" id="{E05FD5B5-7251-411D-898D-423D85CC53CA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68" name="Text Box 238">
          <a:extLst>
            <a:ext uri="{FF2B5EF4-FFF2-40B4-BE49-F238E27FC236}">
              <a16:creationId xmlns:a16="http://schemas.microsoft.com/office/drawing/2014/main" id="{F57EC225-3F38-468D-BA80-8F562A73B31E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69" name="Text Box 239">
          <a:extLst>
            <a:ext uri="{FF2B5EF4-FFF2-40B4-BE49-F238E27FC236}">
              <a16:creationId xmlns:a16="http://schemas.microsoft.com/office/drawing/2014/main" id="{15119336-AD53-4869-B201-DB0515F07BE3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70" name="Text Box 240">
          <a:extLst>
            <a:ext uri="{FF2B5EF4-FFF2-40B4-BE49-F238E27FC236}">
              <a16:creationId xmlns:a16="http://schemas.microsoft.com/office/drawing/2014/main" id="{A03F8DF6-2E66-403B-99FC-CD8257303986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304800</xdr:colOff>
      <xdr:row>31</xdr:row>
      <xdr:rowOff>0</xdr:rowOff>
    </xdr:from>
    <xdr:to>
      <xdr:col>5</xdr:col>
      <xdr:colOff>38100</xdr:colOff>
      <xdr:row>32</xdr:row>
      <xdr:rowOff>76200</xdr:rowOff>
    </xdr:to>
    <xdr:sp macro="" textlink="">
      <xdr:nvSpPr>
        <xdr:cNvPr id="40171" name="Text Box 241">
          <a:extLst>
            <a:ext uri="{FF2B5EF4-FFF2-40B4-BE49-F238E27FC236}">
              <a16:creationId xmlns:a16="http://schemas.microsoft.com/office/drawing/2014/main" id="{441D4865-E4FC-476B-BA19-80FE90C45260}"/>
            </a:ext>
          </a:extLst>
        </xdr:cNvPr>
        <xdr:cNvSpPr txBox="1">
          <a:spLocks noChangeArrowheads="1"/>
        </xdr:cNvSpPr>
      </xdr:nvSpPr>
      <xdr:spPr bwMode="auto">
        <a:xfrm>
          <a:off x="47910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323850</xdr:colOff>
      <xdr:row>37</xdr:row>
      <xdr:rowOff>0</xdr:rowOff>
    </xdr:from>
    <xdr:to>
      <xdr:col>5</xdr:col>
      <xdr:colOff>47625</xdr:colOff>
      <xdr:row>38</xdr:row>
      <xdr:rowOff>9525</xdr:rowOff>
    </xdr:to>
    <xdr:sp macro="" textlink="">
      <xdr:nvSpPr>
        <xdr:cNvPr id="40172" name="Text Box 246">
          <a:extLst>
            <a:ext uri="{FF2B5EF4-FFF2-40B4-BE49-F238E27FC236}">
              <a16:creationId xmlns:a16="http://schemas.microsoft.com/office/drawing/2014/main" id="{F701ADFD-7A1E-4FB8-A3ED-AF41C3DD8DCC}"/>
            </a:ext>
          </a:extLst>
        </xdr:cNvPr>
        <xdr:cNvSpPr txBox="1">
          <a:spLocks noChangeArrowheads="1"/>
        </xdr:cNvSpPr>
      </xdr:nvSpPr>
      <xdr:spPr bwMode="auto">
        <a:xfrm>
          <a:off x="4810125" y="6858000"/>
          <a:ext cx="666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23</xdr:row>
      <xdr:rowOff>66675</xdr:rowOff>
    </xdr:to>
    <xdr:sp macro="" textlink="">
      <xdr:nvSpPr>
        <xdr:cNvPr id="40173" name="Text Box 187">
          <a:extLst>
            <a:ext uri="{FF2B5EF4-FFF2-40B4-BE49-F238E27FC236}">
              <a16:creationId xmlns:a16="http://schemas.microsoft.com/office/drawing/2014/main" id="{5801A0D0-91B7-4AB0-A88D-B50129BE052B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76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30</xdr:row>
      <xdr:rowOff>0</xdr:rowOff>
    </xdr:from>
    <xdr:to>
      <xdr:col>5</xdr:col>
      <xdr:colOff>47625</xdr:colOff>
      <xdr:row>31</xdr:row>
      <xdr:rowOff>85725</xdr:rowOff>
    </xdr:to>
    <xdr:sp macro="" textlink="">
      <xdr:nvSpPr>
        <xdr:cNvPr id="40174" name="Text Box 188">
          <a:extLst>
            <a:ext uri="{FF2B5EF4-FFF2-40B4-BE49-F238E27FC236}">
              <a16:creationId xmlns:a16="http://schemas.microsoft.com/office/drawing/2014/main" id="{B8602FD5-7ABA-48CA-8D3C-81BB9BA7ABA2}"/>
            </a:ext>
          </a:extLst>
        </xdr:cNvPr>
        <xdr:cNvSpPr txBox="1">
          <a:spLocks noChangeArrowheads="1"/>
        </xdr:cNvSpPr>
      </xdr:nvSpPr>
      <xdr:spPr bwMode="auto">
        <a:xfrm>
          <a:off x="4800600" y="58578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32</xdr:row>
      <xdr:rowOff>85725</xdr:rowOff>
    </xdr:to>
    <xdr:sp macro="" textlink="">
      <xdr:nvSpPr>
        <xdr:cNvPr id="40175" name="Text Box 189">
          <a:extLst>
            <a:ext uri="{FF2B5EF4-FFF2-40B4-BE49-F238E27FC236}">
              <a16:creationId xmlns:a16="http://schemas.microsoft.com/office/drawing/2014/main" id="{40B3562E-8684-45BD-9DCE-4882DE03C5D8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32</xdr:row>
      <xdr:rowOff>85725</xdr:rowOff>
    </xdr:to>
    <xdr:sp macro="" textlink="">
      <xdr:nvSpPr>
        <xdr:cNvPr id="40176" name="Text Box 190">
          <a:extLst>
            <a:ext uri="{FF2B5EF4-FFF2-40B4-BE49-F238E27FC236}">
              <a16:creationId xmlns:a16="http://schemas.microsoft.com/office/drawing/2014/main" id="{FD826D46-D6A2-4B33-A0AF-5E89C11BA3A5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32</xdr:row>
      <xdr:rowOff>85725</xdr:rowOff>
    </xdr:to>
    <xdr:sp macro="" textlink="">
      <xdr:nvSpPr>
        <xdr:cNvPr id="40177" name="Text Box 191">
          <a:extLst>
            <a:ext uri="{FF2B5EF4-FFF2-40B4-BE49-F238E27FC236}">
              <a16:creationId xmlns:a16="http://schemas.microsoft.com/office/drawing/2014/main" id="{B17111A7-DEB8-4DAE-9599-6CFA26584D9E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31</xdr:row>
      <xdr:rowOff>0</xdr:rowOff>
    </xdr:from>
    <xdr:to>
      <xdr:col>5</xdr:col>
      <xdr:colOff>47625</xdr:colOff>
      <xdr:row>32</xdr:row>
      <xdr:rowOff>85725</xdr:rowOff>
    </xdr:to>
    <xdr:sp macro="" textlink="">
      <xdr:nvSpPr>
        <xdr:cNvPr id="40178" name="Text Box 192">
          <a:extLst>
            <a:ext uri="{FF2B5EF4-FFF2-40B4-BE49-F238E27FC236}">
              <a16:creationId xmlns:a16="http://schemas.microsoft.com/office/drawing/2014/main" id="{B593F27C-CE51-48F2-9C43-60D98C6321FD}"/>
            </a:ext>
          </a:extLst>
        </xdr:cNvPr>
        <xdr:cNvSpPr txBox="1">
          <a:spLocks noChangeArrowheads="1"/>
        </xdr:cNvSpPr>
      </xdr:nvSpPr>
      <xdr:spPr bwMode="auto">
        <a:xfrm>
          <a:off x="4800600" y="6000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33</xdr:row>
      <xdr:rowOff>85725</xdr:rowOff>
    </xdr:to>
    <xdr:sp macro="" textlink="">
      <xdr:nvSpPr>
        <xdr:cNvPr id="40179" name="Text Box 193">
          <a:extLst>
            <a:ext uri="{FF2B5EF4-FFF2-40B4-BE49-F238E27FC236}">
              <a16:creationId xmlns:a16="http://schemas.microsoft.com/office/drawing/2014/main" id="{33188436-B0C4-4BF3-9718-AB39D0D0A6D1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33</xdr:row>
      <xdr:rowOff>85725</xdr:rowOff>
    </xdr:to>
    <xdr:sp macro="" textlink="">
      <xdr:nvSpPr>
        <xdr:cNvPr id="40180" name="Text Box 194">
          <a:extLst>
            <a:ext uri="{FF2B5EF4-FFF2-40B4-BE49-F238E27FC236}">
              <a16:creationId xmlns:a16="http://schemas.microsoft.com/office/drawing/2014/main" id="{F9FE6B7A-E13B-4B32-A6D7-43D776BA4694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33</xdr:row>
      <xdr:rowOff>85725</xdr:rowOff>
    </xdr:to>
    <xdr:sp macro="" textlink="">
      <xdr:nvSpPr>
        <xdr:cNvPr id="40181" name="Text Box 195">
          <a:extLst>
            <a:ext uri="{FF2B5EF4-FFF2-40B4-BE49-F238E27FC236}">
              <a16:creationId xmlns:a16="http://schemas.microsoft.com/office/drawing/2014/main" id="{A37F243B-343B-4FBB-856C-C132598E800A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23</xdr:row>
      <xdr:rowOff>66675</xdr:rowOff>
    </xdr:to>
    <xdr:sp macro="" textlink="">
      <xdr:nvSpPr>
        <xdr:cNvPr id="40182" name="Text Box 193">
          <a:extLst>
            <a:ext uri="{FF2B5EF4-FFF2-40B4-BE49-F238E27FC236}">
              <a16:creationId xmlns:a16="http://schemas.microsoft.com/office/drawing/2014/main" id="{4BFE93CA-1E76-414C-8404-BC760FFDDB58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76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23</xdr:row>
      <xdr:rowOff>66675</xdr:rowOff>
    </xdr:to>
    <xdr:sp macro="" textlink="">
      <xdr:nvSpPr>
        <xdr:cNvPr id="40183" name="Text Box 194">
          <a:extLst>
            <a:ext uri="{FF2B5EF4-FFF2-40B4-BE49-F238E27FC236}">
              <a16:creationId xmlns:a16="http://schemas.microsoft.com/office/drawing/2014/main" id="{9F692F02-C2AF-40AD-9204-161CE8941CA8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76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22</xdr:row>
      <xdr:rowOff>0</xdr:rowOff>
    </xdr:from>
    <xdr:to>
      <xdr:col>5</xdr:col>
      <xdr:colOff>47625</xdr:colOff>
      <xdr:row>23</xdr:row>
      <xdr:rowOff>66675</xdr:rowOff>
    </xdr:to>
    <xdr:sp macro="" textlink="">
      <xdr:nvSpPr>
        <xdr:cNvPr id="40184" name="Text Box 195">
          <a:extLst>
            <a:ext uri="{FF2B5EF4-FFF2-40B4-BE49-F238E27FC236}">
              <a16:creationId xmlns:a16="http://schemas.microsoft.com/office/drawing/2014/main" id="{4C89DA3C-7550-4877-8CD6-9684697BCEF2}"/>
            </a:ext>
          </a:extLst>
        </xdr:cNvPr>
        <xdr:cNvSpPr txBox="1">
          <a:spLocks noChangeArrowheads="1"/>
        </xdr:cNvSpPr>
      </xdr:nvSpPr>
      <xdr:spPr bwMode="auto">
        <a:xfrm>
          <a:off x="4800600" y="4143375"/>
          <a:ext cx="76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19</xdr:row>
      <xdr:rowOff>0</xdr:rowOff>
    </xdr:from>
    <xdr:to>
      <xdr:col>5</xdr:col>
      <xdr:colOff>47625</xdr:colOff>
      <xdr:row>20</xdr:row>
      <xdr:rowOff>9525</xdr:rowOff>
    </xdr:to>
    <xdr:sp macro="" textlink="">
      <xdr:nvSpPr>
        <xdr:cNvPr id="40185" name="Text Box 193">
          <a:extLst>
            <a:ext uri="{FF2B5EF4-FFF2-40B4-BE49-F238E27FC236}">
              <a16:creationId xmlns:a16="http://schemas.microsoft.com/office/drawing/2014/main" id="{9D204FB5-A0F9-49A6-BFFA-58DF2E3E243A}"/>
            </a:ext>
          </a:extLst>
        </xdr:cNvPr>
        <xdr:cNvSpPr txBox="1">
          <a:spLocks noChangeArrowheads="1"/>
        </xdr:cNvSpPr>
      </xdr:nvSpPr>
      <xdr:spPr bwMode="auto">
        <a:xfrm>
          <a:off x="4800600" y="3571875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19</xdr:row>
      <xdr:rowOff>0</xdr:rowOff>
    </xdr:from>
    <xdr:to>
      <xdr:col>5</xdr:col>
      <xdr:colOff>47625</xdr:colOff>
      <xdr:row>20</xdr:row>
      <xdr:rowOff>9525</xdr:rowOff>
    </xdr:to>
    <xdr:sp macro="" textlink="">
      <xdr:nvSpPr>
        <xdr:cNvPr id="40186" name="Text Box 194">
          <a:extLst>
            <a:ext uri="{FF2B5EF4-FFF2-40B4-BE49-F238E27FC236}">
              <a16:creationId xmlns:a16="http://schemas.microsoft.com/office/drawing/2014/main" id="{F77F2035-DC18-44EF-BFC7-8128D74FF250}"/>
            </a:ext>
          </a:extLst>
        </xdr:cNvPr>
        <xdr:cNvSpPr txBox="1">
          <a:spLocks noChangeArrowheads="1"/>
        </xdr:cNvSpPr>
      </xdr:nvSpPr>
      <xdr:spPr bwMode="auto">
        <a:xfrm>
          <a:off x="4800600" y="3571875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19</xdr:row>
      <xdr:rowOff>0</xdr:rowOff>
    </xdr:from>
    <xdr:to>
      <xdr:col>5</xdr:col>
      <xdr:colOff>47625</xdr:colOff>
      <xdr:row>20</xdr:row>
      <xdr:rowOff>9525</xdr:rowOff>
    </xdr:to>
    <xdr:sp macro="" textlink="">
      <xdr:nvSpPr>
        <xdr:cNvPr id="40187" name="Text Box 195">
          <a:extLst>
            <a:ext uri="{FF2B5EF4-FFF2-40B4-BE49-F238E27FC236}">
              <a16:creationId xmlns:a16="http://schemas.microsoft.com/office/drawing/2014/main" id="{2353B379-DD15-404D-8AC4-0AF55FFF2723}"/>
            </a:ext>
          </a:extLst>
        </xdr:cNvPr>
        <xdr:cNvSpPr txBox="1">
          <a:spLocks noChangeArrowheads="1"/>
        </xdr:cNvSpPr>
      </xdr:nvSpPr>
      <xdr:spPr bwMode="auto">
        <a:xfrm>
          <a:off x="4800600" y="3571875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33</xdr:row>
      <xdr:rowOff>85725</xdr:rowOff>
    </xdr:to>
    <xdr:sp macro="" textlink="">
      <xdr:nvSpPr>
        <xdr:cNvPr id="40188" name="Text Box 193">
          <a:extLst>
            <a:ext uri="{FF2B5EF4-FFF2-40B4-BE49-F238E27FC236}">
              <a16:creationId xmlns:a16="http://schemas.microsoft.com/office/drawing/2014/main" id="{FD5F9AC2-1FD0-4B5B-A33C-6FCC8A796567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33</xdr:row>
      <xdr:rowOff>85725</xdr:rowOff>
    </xdr:to>
    <xdr:sp macro="" textlink="">
      <xdr:nvSpPr>
        <xdr:cNvPr id="40189" name="Text Box 194">
          <a:extLst>
            <a:ext uri="{FF2B5EF4-FFF2-40B4-BE49-F238E27FC236}">
              <a16:creationId xmlns:a16="http://schemas.microsoft.com/office/drawing/2014/main" id="{0666F26B-C428-4059-A723-725C96D13860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32</xdr:row>
      <xdr:rowOff>0</xdr:rowOff>
    </xdr:from>
    <xdr:to>
      <xdr:col>5</xdr:col>
      <xdr:colOff>47625</xdr:colOff>
      <xdr:row>33</xdr:row>
      <xdr:rowOff>85725</xdr:rowOff>
    </xdr:to>
    <xdr:sp macro="" textlink="">
      <xdr:nvSpPr>
        <xdr:cNvPr id="40190" name="Text Box 195">
          <a:extLst>
            <a:ext uri="{FF2B5EF4-FFF2-40B4-BE49-F238E27FC236}">
              <a16:creationId xmlns:a16="http://schemas.microsoft.com/office/drawing/2014/main" id="{15A8AB24-70FF-4849-B751-825C3F1A5009}"/>
            </a:ext>
          </a:extLst>
        </xdr:cNvPr>
        <xdr:cNvSpPr txBox="1">
          <a:spLocks noChangeArrowheads="1"/>
        </xdr:cNvSpPr>
      </xdr:nvSpPr>
      <xdr:spPr bwMode="auto">
        <a:xfrm>
          <a:off x="48006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33</xdr:row>
      <xdr:rowOff>0</xdr:rowOff>
    </xdr:from>
    <xdr:to>
      <xdr:col>5</xdr:col>
      <xdr:colOff>47625</xdr:colOff>
      <xdr:row>34</xdr:row>
      <xdr:rowOff>133350</xdr:rowOff>
    </xdr:to>
    <xdr:sp macro="" textlink="">
      <xdr:nvSpPr>
        <xdr:cNvPr id="40191" name="Text Box 193">
          <a:extLst>
            <a:ext uri="{FF2B5EF4-FFF2-40B4-BE49-F238E27FC236}">
              <a16:creationId xmlns:a16="http://schemas.microsoft.com/office/drawing/2014/main" id="{1AF0213C-C00B-4D66-8361-625A4F1C3B7F}"/>
            </a:ext>
          </a:extLst>
        </xdr:cNvPr>
        <xdr:cNvSpPr txBox="1">
          <a:spLocks noChangeArrowheads="1"/>
        </xdr:cNvSpPr>
      </xdr:nvSpPr>
      <xdr:spPr bwMode="auto">
        <a:xfrm>
          <a:off x="4800600" y="6286500"/>
          <a:ext cx="762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33</xdr:row>
      <xdr:rowOff>0</xdr:rowOff>
    </xdr:from>
    <xdr:to>
      <xdr:col>5</xdr:col>
      <xdr:colOff>47625</xdr:colOff>
      <xdr:row>34</xdr:row>
      <xdr:rowOff>133350</xdr:rowOff>
    </xdr:to>
    <xdr:sp macro="" textlink="">
      <xdr:nvSpPr>
        <xdr:cNvPr id="40192" name="Text Box 194">
          <a:extLst>
            <a:ext uri="{FF2B5EF4-FFF2-40B4-BE49-F238E27FC236}">
              <a16:creationId xmlns:a16="http://schemas.microsoft.com/office/drawing/2014/main" id="{913E7AC0-F902-47F3-A6A4-6220551C95E4}"/>
            </a:ext>
          </a:extLst>
        </xdr:cNvPr>
        <xdr:cNvSpPr txBox="1">
          <a:spLocks noChangeArrowheads="1"/>
        </xdr:cNvSpPr>
      </xdr:nvSpPr>
      <xdr:spPr bwMode="auto">
        <a:xfrm>
          <a:off x="4800600" y="6286500"/>
          <a:ext cx="762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33</xdr:row>
      <xdr:rowOff>0</xdr:rowOff>
    </xdr:from>
    <xdr:to>
      <xdr:col>5</xdr:col>
      <xdr:colOff>47625</xdr:colOff>
      <xdr:row>34</xdr:row>
      <xdr:rowOff>133350</xdr:rowOff>
    </xdr:to>
    <xdr:sp macro="" textlink="">
      <xdr:nvSpPr>
        <xdr:cNvPr id="40193" name="Text Box 195">
          <a:extLst>
            <a:ext uri="{FF2B5EF4-FFF2-40B4-BE49-F238E27FC236}">
              <a16:creationId xmlns:a16="http://schemas.microsoft.com/office/drawing/2014/main" id="{CEA5E46B-2E5E-46C8-BC44-BAE944ABDACC}"/>
            </a:ext>
          </a:extLst>
        </xdr:cNvPr>
        <xdr:cNvSpPr txBox="1">
          <a:spLocks noChangeArrowheads="1"/>
        </xdr:cNvSpPr>
      </xdr:nvSpPr>
      <xdr:spPr bwMode="auto">
        <a:xfrm>
          <a:off x="4800600" y="6286500"/>
          <a:ext cx="762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219075</xdr:rowOff>
    </xdr:to>
    <xdr:sp macro="" textlink="">
      <xdr:nvSpPr>
        <xdr:cNvPr id="40194" name="Text Box 187">
          <a:extLst>
            <a:ext uri="{FF2B5EF4-FFF2-40B4-BE49-F238E27FC236}">
              <a16:creationId xmlns:a16="http://schemas.microsoft.com/office/drawing/2014/main" id="{E05A8313-0988-41BE-ABB5-F1AAECD6B00C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219075</xdr:rowOff>
    </xdr:to>
    <xdr:sp macro="" textlink="">
      <xdr:nvSpPr>
        <xdr:cNvPr id="40195" name="Text Box 193">
          <a:extLst>
            <a:ext uri="{FF2B5EF4-FFF2-40B4-BE49-F238E27FC236}">
              <a16:creationId xmlns:a16="http://schemas.microsoft.com/office/drawing/2014/main" id="{0EA97C08-D2D8-4BCA-9652-A0ECCB8F8B43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219075</xdr:rowOff>
    </xdr:to>
    <xdr:sp macro="" textlink="">
      <xdr:nvSpPr>
        <xdr:cNvPr id="40196" name="Text Box 194">
          <a:extLst>
            <a:ext uri="{FF2B5EF4-FFF2-40B4-BE49-F238E27FC236}">
              <a16:creationId xmlns:a16="http://schemas.microsoft.com/office/drawing/2014/main" id="{FB1D1FC9-115B-47C0-ADAC-C6C6CDD44CDA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21</xdr:row>
      <xdr:rowOff>0</xdr:rowOff>
    </xdr:from>
    <xdr:to>
      <xdr:col>5</xdr:col>
      <xdr:colOff>47625</xdr:colOff>
      <xdr:row>21</xdr:row>
      <xdr:rowOff>219075</xdr:rowOff>
    </xdr:to>
    <xdr:sp macro="" textlink="">
      <xdr:nvSpPr>
        <xdr:cNvPr id="40197" name="Text Box 195">
          <a:extLst>
            <a:ext uri="{FF2B5EF4-FFF2-40B4-BE49-F238E27FC236}">
              <a16:creationId xmlns:a16="http://schemas.microsoft.com/office/drawing/2014/main" id="{C7BEBA6E-8334-46A9-9A87-07AFC95AC254}"/>
            </a:ext>
          </a:extLst>
        </xdr:cNvPr>
        <xdr:cNvSpPr txBox="1">
          <a:spLocks noChangeArrowheads="1"/>
        </xdr:cNvSpPr>
      </xdr:nvSpPr>
      <xdr:spPr bwMode="auto">
        <a:xfrm>
          <a:off x="4800600" y="38576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21</xdr:row>
      <xdr:rowOff>9525</xdr:rowOff>
    </xdr:to>
    <xdr:sp macro="" textlink="">
      <xdr:nvSpPr>
        <xdr:cNvPr id="40198" name="Text Box 193">
          <a:extLst>
            <a:ext uri="{FF2B5EF4-FFF2-40B4-BE49-F238E27FC236}">
              <a16:creationId xmlns:a16="http://schemas.microsoft.com/office/drawing/2014/main" id="{38808123-29AB-45BB-A195-FFF09519AC3F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21</xdr:row>
      <xdr:rowOff>9525</xdr:rowOff>
    </xdr:to>
    <xdr:sp macro="" textlink="">
      <xdr:nvSpPr>
        <xdr:cNvPr id="40199" name="Text Box 194">
          <a:extLst>
            <a:ext uri="{FF2B5EF4-FFF2-40B4-BE49-F238E27FC236}">
              <a16:creationId xmlns:a16="http://schemas.microsoft.com/office/drawing/2014/main" id="{E95ACA37-2FE3-4076-B77A-6FA2C35E1641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314325</xdr:colOff>
      <xdr:row>20</xdr:row>
      <xdr:rowOff>0</xdr:rowOff>
    </xdr:from>
    <xdr:to>
      <xdr:col>5</xdr:col>
      <xdr:colOff>47625</xdr:colOff>
      <xdr:row>21</xdr:row>
      <xdr:rowOff>9525</xdr:rowOff>
    </xdr:to>
    <xdr:sp macro="" textlink="">
      <xdr:nvSpPr>
        <xdr:cNvPr id="40200" name="Text Box 195">
          <a:extLst>
            <a:ext uri="{FF2B5EF4-FFF2-40B4-BE49-F238E27FC236}">
              <a16:creationId xmlns:a16="http://schemas.microsoft.com/office/drawing/2014/main" id="{35C1AA0F-317E-4A7F-91E4-020D6D6E3119}"/>
            </a:ext>
          </a:extLst>
        </xdr:cNvPr>
        <xdr:cNvSpPr txBox="1">
          <a:spLocks noChangeArrowheads="1"/>
        </xdr:cNvSpPr>
      </xdr:nvSpPr>
      <xdr:spPr bwMode="auto">
        <a:xfrm>
          <a:off x="4800600" y="371475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01" name="Text Box 1">
          <a:extLst>
            <a:ext uri="{FF2B5EF4-FFF2-40B4-BE49-F238E27FC236}">
              <a16:creationId xmlns:a16="http://schemas.microsoft.com/office/drawing/2014/main" id="{650F6FDE-A5A3-4C01-AC8F-A7C7A2D643D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02" name="Text Box 23">
          <a:extLst>
            <a:ext uri="{FF2B5EF4-FFF2-40B4-BE49-F238E27FC236}">
              <a16:creationId xmlns:a16="http://schemas.microsoft.com/office/drawing/2014/main" id="{E6EA8E88-5C80-4F73-9F18-16CC1AAD964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03" name="Text Box 24">
          <a:extLst>
            <a:ext uri="{FF2B5EF4-FFF2-40B4-BE49-F238E27FC236}">
              <a16:creationId xmlns:a16="http://schemas.microsoft.com/office/drawing/2014/main" id="{89BD6AA9-0CBD-4644-A29B-A354E9D76A4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04" name="Text Box 25">
          <a:extLst>
            <a:ext uri="{FF2B5EF4-FFF2-40B4-BE49-F238E27FC236}">
              <a16:creationId xmlns:a16="http://schemas.microsoft.com/office/drawing/2014/main" id="{D9B35081-B2DE-4742-A79B-FDC800A4B22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05" name="Text Box 26">
          <a:extLst>
            <a:ext uri="{FF2B5EF4-FFF2-40B4-BE49-F238E27FC236}">
              <a16:creationId xmlns:a16="http://schemas.microsoft.com/office/drawing/2014/main" id="{8A436801-04AB-4FF4-BEEC-025AC0472AC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06" name="Text Box 27">
          <a:extLst>
            <a:ext uri="{FF2B5EF4-FFF2-40B4-BE49-F238E27FC236}">
              <a16:creationId xmlns:a16="http://schemas.microsoft.com/office/drawing/2014/main" id="{0DC17B1B-04E8-4AA1-8163-2D94A73376B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07" name="Text Box 28">
          <a:extLst>
            <a:ext uri="{FF2B5EF4-FFF2-40B4-BE49-F238E27FC236}">
              <a16:creationId xmlns:a16="http://schemas.microsoft.com/office/drawing/2014/main" id="{13F6AA67-9BCF-4855-8687-7C6F17C87CC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08" name="Text Box 29">
          <a:extLst>
            <a:ext uri="{FF2B5EF4-FFF2-40B4-BE49-F238E27FC236}">
              <a16:creationId xmlns:a16="http://schemas.microsoft.com/office/drawing/2014/main" id="{4EACEE7B-93FA-45C1-B934-A81DE1E74C7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09" name="Text Box 30">
          <a:extLst>
            <a:ext uri="{FF2B5EF4-FFF2-40B4-BE49-F238E27FC236}">
              <a16:creationId xmlns:a16="http://schemas.microsoft.com/office/drawing/2014/main" id="{CE6D84EE-7DBD-4AD9-AD2F-5692B132769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10" name="Text Box 31">
          <a:extLst>
            <a:ext uri="{FF2B5EF4-FFF2-40B4-BE49-F238E27FC236}">
              <a16:creationId xmlns:a16="http://schemas.microsoft.com/office/drawing/2014/main" id="{78B1274F-BC9D-41C4-BCF4-0AFB12762BD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11" name="Text Box 32">
          <a:extLst>
            <a:ext uri="{FF2B5EF4-FFF2-40B4-BE49-F238E27FC236}">
              <a16:creationId xmlns:a16="http://schemas.microsoft.com/office/drawing/2014/main" id="{606835FD-F998-441E-A411-BE6D4F2837E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12" name="Text Box 33">
          <a:extLst>
            <a:ext uri="{FF2B5EF4-FFF2-40B4-BE49-F238E27FC236}">
              <a16:creationId xmlns:a16="http://schemas.microsoft.com/office/drawing/2014/main" id="{F58A1309-C549-4671-A361-82F6B78D462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13" name="Text Box 34">
          <a:extLst>
            <a:ext uri="{FF2B5EF4-FFF2-40B4-BE49-F238E27FC236}">
              <a16:creationId xmlns:a16="http://schemas.microsoft.com/office/drawing/2014/main" id="{EE9292E3-6B13-4937-B51A-07F725444CE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14" name="Text Box 35">
          <a:extLst>
            <a:ext uri="{FF2B5EF4-FFF2-40B4-BE49-F238E27FC236}">
              <a16:creationId xmlns:a16="http://schemas.microsoft.com/office/drawing/2014/main" id="{46733860-4767-41BF-A8E5-50C02800F53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15" name="Text Box 36">
          <a:extLst>
            <a:ext uri="{FF2B5EF4-FFF2-40B4-BE49-F238E27FC236}">
              <a16:creationId xmlns:a16="http://schemas.microsoft.com/office/drawing/2014/main" id="{31143190-6C6F-40B4-BF47-BBBD9A7A9F2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16" name="Text Box 37">
          <a:extLst>
            <a:ext uri="{FF2B5EF4-FFF2-40B4-BE49-F238E27FC236}">
              <a16:creationId xmlns:a16="http://schemas.microsoft.com/office/drawing/2014/main" id="{A2CE8258-C863-4E80-A5B2-CA31BF7E507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17" name="Text Box 38">
          <a:extLst>
            <a:ext uri="{FF2B5EF4-FFF2-40B4-BE49-F238E27FC236}">
              <a16:creationId xmlns:a16="http://schemas.microsoft.com/office/drawing/2014/main" id="{9F904EF2-820C-4611-9A3E-CBAEDC0AF243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18" name="Text Box 39">
          <a:extLst>
            <a:ext uri="{FF2B5EF4-FFF2-40B4-BE49-F238E27FC236}">
              <a16:creationId xmlns:a16="http://schemas.microsoft.com/office/drawing/2014/main" id="{F0018327-B8C1-40F0-A5A8-F9B2BB70FAA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19" name="Text Box 40">
          <a:extLst>
            <a:ext uri="{FF2B5EF4-FFF2-40B4-BE49-F238E27FC236}">
              <a16:creationId xmlns:a16="http://schemas.microsoft.com/office/drawing/2014/main" id="{3829A9D5-DF9F-4B30-9299-D86B2C4B499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20" name="Text Box 41">
          <a:extLst>
            <a:ext uri="{FF2B5EF4-FFF2-40B4-BE49-F238E27FC236}">
              <a16:creationId xmlns:a16="http://schemas.microsoft.com/office/drawing/2014/main" id="{7E9B1614-944A-433B-9C77-EBD3F79DA5F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21" name="Text Box 42">
          <a:extLst>
            <a:ext uri="{FF2B5EF4-FFF2-40B4-BE49-F238E27FC236}">
              <a16:creationId xmlns:a16="http://schemas.microsoft.com/office/drawing/2014/main" id="{F49DEB0E-9091-47DA-8566-1D6A740C980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22" name="Text Box 43">
          <a:extLst>
            <a:ext uri="{FF2B5EF4-FFF2-40B4-BE49-F238E27FC236}">
              <a16:creationId xmlns:a16="http://schemas.microsoft.com/office/drawing/2014/main" id="{54BD9F17-AC9E-4DD9-BE83-07AB0AE197F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23" name="Text Box 44">
          <a:extLst>
            <a:ext uri="{FF2B5EF4-FFF2-40B4-BE49-F238E27FC236}">
              <a16:creationId xmlns:a16="http://schemas.microsoft.com/office/drawing/2014/main" id="{B6205C15-E516-41B7-92DF-41A28EE9565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24" name="Text Box 45">
          <a:extLst>
            <a:ext uri="{FF2B5EF4-FFF2-40B4-BE49-F238E27FC236}">
              <a16:creationId xmlns:a16="http://schemas.microsoft.com/office/drawing/2014/main" id="{E85BA7EC-9798-440F-AAF9-A6B6DE7CAB2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25" name="Text Box 46">
          <a:extLst>
            <a:ext uri="{FF2B5EF4-FFF2-40B4-BE49-F238E27FC236}">
              <a16:creationId xmlns:a16="http://schemas.microsoft.com/office/drawing/2014/main" id="{506049B4-918B-4C61-8064-CE7B52441BD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26" name="Text Box 47">
          <a:extLst>
            <a:ext uri="{FF2B5EF4-FFF2-40B4-BE49-F238E27FC236}">
              <a16:creationId xmlns:a16="http://schemas.microsoft.com/office/drawing/2014/main" id="{62C037E5-4C55-4F4C-8025-B6DF34202F7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27" name="Text Box 48">
          <a:extLst>
            <a:ext uri="{FF2B5EF4-FFF2-40B4-BE49-F238E27FC236}">
              <a16:creationId xmlns:a16="http://schemas.microsoft.com/office/drawing/2014/main" id="{9E1C3EF0-CC8B-4190-BFAA-147FAB1DEEE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28" name="Text Box 49">
          <a:extLst>
            <a:ext uri="{FF2B5EF4-FFF2-40B4-BE49-F238E27FC236}">
              <a16:creationId xmlns:a16="http://schemas.microsoft.com/office/drawing/2014/main" id="{D9CD9880-096A-481D-9B24-26065597CC2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29" name="Text Box 50">
          <a:extLst>
            <a:ext uri="{FF2B5EF4-FFF2-40B4-BE49-F238E27FC236}">
              <a16:creationId xmlns:a16="http://schemas.microsoft.com/office/drawing/2014/main" id="{48591141-B7B1-49AB-9A5E-BCA95BA35BA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30" name="Text Box 51">
          <a:extLst>
            <a:ext uri="{FF2B5EF4-FFF2-40B4-BE49-F238E27FC236}">
              <a16:creationId xmlns:a16="http://schemas.microsoft.com/office/drawing/2014/main" id="{11FDCA76-A7B4-41E4-A137-67A51EEC8C8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31" name="Text Box 52">
          <a:extLst>
            <a:ext uri="{FF2B5EF4-FFF2-40B4-BE49-F238E27FC236}">
              <a16:creationId xmlns:a16="http://schemas.microsoft.com/office/drawing/2014/main" id="{D4919DB8-2BEC-4A88-9037-628EE17F396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32" name="Text Box 53">
          <a:extLst>
            <a:ext uri="{FF2B5EF4-FFF2-40B4-BE49-F238E27FC236}">
              <a16:creationId xmlns:a16="http://schemas.microsoft.com/office/drawing/2014/main" id="{EB4EB7A4-8F97-4155-808B-F30F3A3C5F1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33" name="Text Box 54">
          <a:extLst>
            <a:ext uri="{FF2B5EF4-FFF2-40B4-BE49-F238E27FC236}">
              <a16:creationId xmlns:a16="http://schemas.microsoft.com/office/drawing/2014/main" id="{F7064270-576A-463D-B0B1-0C395288E4F3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34" name="Text Box 55">
          <a:extLst>
            <a:ext uri="{FF2B5EF4-FFF2-40B4-BE49-F238E27FC236}">
              <a16:creationId xmlns:a16="http://schemas.microsoft.com/office/drawing/2014/main" id="{E300B82F-3E0D-49B9-8517-7F5BAB286643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35" name="Text Box 56">
          <a:extLst>
            <a:ext uri="{FF2B5EF4-FFF2-40B4-BE49-F238E27FC236}">
              <a16:creationId xmlns:a16="http://schemas.microsoft.com/office/drawing/2014/main" id="{4452F569-8447-4F54-8900-D5062CB8503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36" name="Text Box 57">
          <a:extLst>
            <a:ext uri="{FF2B5EF4-FFF2-40B4-BE49-F238E27FC236}">
              <a16:creationId xmlns:a16="http://schemas.microsoft.com/office/drawing/2014/main" id="{1129F856-F8FE-416B-BD82-A33885AC2C96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37" name="Text Box 58">
          <a:extLst>
            <a:ext uri="{FF2B5EF4-FFF2-40B4-BE49-F238E27FC236}">
              <a16:creationId xmlns:a16="http://schemas.microsoft.com/office/drawing/2014/main" id="{153A954A-BF9B-4C23-8AE4-E2B5FEC038B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38" name="Text Box 59">
          <a:extLst>
            <a:ext uri="{FF2B5EF4-FFF2-40B4-BE49-F238E27FC236}">
              <a16:creationId xmlns:a16="http://schemas.microsoft.com/office/drawing/2014/main" id="{0411889E-6524-4486-AA58-EB6B07F9AEF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39" name="Text Box 60">
          <a:extLst>
            <a:ext uri="{FF2B5EF4-FFF2-40B4-BE49-F238E27FC236}">
              <a16:creationId xmlns:a16="http://schemas.microsoft.com/office/drawing/2014/main" id="{1A44D123-5789-4538-B5D3-D55927E0D89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40" name="Text Box 61">
          <a:extLst>
            <a:ext uri="{FF2B5EF4-FFF2-40B4-BE49-F238E27FC236}">
              <a16:creationId xmlns:a16="http://schemas.microsoft.com/office/drawing/2014/main" id="{57D00D7B-6AE1-472E-A4F9-FAE5848D09A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41" name="Text Box 62">
          <a:extLst>
            <a:ext uri="{FF2B5EF4-FFF2-40B4-BE49-F238E27FC236}">
              <a16:creationId xmlns:a16="http://schemas.microsoft.com/office/drawing/2014/main" id="{D3CE0330-F025-40E0-B9CC-0F83D8F58DC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42" name="Text Box 63">
          <a:extLst>
            <a:ext uri="{FF2B5EF4-FFF2-40B4-BE49-F238E27FC236}">
              <a16:creationId xmlns:a16="http://schemas.microsoft.com/office/drawing/2014/main" id="{1776A631-7682-49E9-99E7-93131E4A7D5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43" name="Text Box 64">
          <a:extLst>
            <a:ext uri="{FF2B5EF4-FFF2-40B4-BE49-F238E27FC236}">
              <a16:creationId xmlns:a16="http://schemas.microsoft.com/office/drawing/2014/main" id="{C4B15828-F8C6-4AA1-B44A-658846E8071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44" name="Text Box 65">
          <a:extLst>
            <a:ext uri="{FF2B5EF4-FFF2-40B4-BE49-F238E27FC236}">
              <a16:creationId xmlns:a16="http://schemas.microsoft.com/office/drawing/2014/main" id="{C1B8AD44-BD78-4194-9A28-AEEC3AE2608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45" name="Text Box 66">
          <a:extLst>
            <a:ext uri="{FF2B5EF4-FFF2-40B4-BE49-F238E27FC236}">
              <a16:creationId xmlns:a16="http://schemas.microsoft.com/office/drawing/2014/main" id="{3E19C093-C1CB-42C5-9788-8A46055276D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46" name="Text Box 67">
          <a:extLst>
            <a:ext uri="{FF2B5EF4-FFF2-40B4-BE49-F238E27FC236}">
              <a16:creationId xmlns:a16="http://schemas.microsoft.com/office/drawing/2014/main" id="{F1F42DBE-E606-43C1-B974-6FF36EBD918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47" name="Text Box 68">
          <a:extLst>
            <a:ext uri="{FF2B5EF4-FFF2-40B4-BE49-F238E27FC236}">
              <a16:creationId xmlns:a16="http://schemas.microsoft.com/office/drawing/2014/main" id="{F3D64655-FEFB-498A-8638-9551B701511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48" name="Text Box 69">
          <a:extLst>
            <a:ext uri="{FF2B5EF4-FFF2-40B4-BE49-F238E27FC236}">
              <a16:creationId xmlns:a16="http://schemas.microsoft.com/office/drawing/2014/main" id="{E2A4C356-C6D2-4C2E-A872-54735E5A182B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49" name="Text Box 70">
          <a:extLst>
            <a:ext uri="{FF2B5EF4-FFF2-40B4-BE49-F238E27FC236}">
              <a16:creationId xmlns:a16="http://schemas.microsoft.com/office/drawing/2014/main" id="{85E3114A-88C4-407B-8A71-DF86B12BFA26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35</xdr:row>
      <xdr:rowOff>0</xdr:rowOff>
    </xdr:from>
    <xdr:to>
      <xdr:col>17</xdr:col>
      <xdr:colOff>76200</xdr:colOff>
      <xdr:row>36</xdr:row>
      <xdr:rowOff>38100</xdr:rowOff>
    </xdr:to>
    <xdr:sp macro="" textlink="">
      <xdr:nvSpPr>
        <xdr:cNvPr id="40250" name="Text Box 71">
          <a:extLst>
            <a:ext uri="{FF2B5EF4-FFF2-40B4-BE49-F238E27FC236}">
              <a16:creationId xmlns:a16="http://schemas.microsoft.com/office/drawing/2014/main" id="{CDEE2DFF-99AA-456D-ABB6-332C3CE8CE80}"/>
            </a:ext>
          </a:extLst>
        </xdr:cNvPr>
        <xdr:cNvSpPr txBox="1">
          <a:spLocks noChangeArrowheads="1"/>
        </xdr:cNvSpPr>
      </xdr:nvSpPr>
      <xdr:spPr bwMode="auto">
        <a:xfrm>
          <a:off x="100107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51" name="Text Box 72">
          <a:extLst>
            <a:ext uri="{FF2B5EF4-FFF2-40B4-BE49-F238E27FC236}">
              <a16:creationId xmlns:a16="http://schemas.microsoft.com/office/drawing/2014/main" id="{184B40A3-898C-4F03-BBB5-72DCE6CA1B3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52" name="Text Box 73">
          <a:extLst>
            <a:ext uri="{FF2B5EF4-FFF2-40B4-BE49-F238E27FC236}">
              <a16:creationId xmlns:a16="http://schemas.microsoft.com/office/drawing/2014/main" id="{22CC4FBF-5796-4C26-BAB4-55DAAE9CFCD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53" name="Text Box 77">
          <a:extLst>
            <a:ext uri="{FF2B5EF4-FFF2-40B4-BE49-F238E27FC236}">
              <a16:creationId xmlns:a16="http://schemas.microsoft.com/office/drawing/2014/main" id="{17B78320-C224-4476-B8CD-5603E1F9943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54" name="Text Box 78">
          <a:extLst>
            <a:ext uri="{FF2B5EF4-FFF2-40B4-BE49-F238E27FC236}">
              <a16:creationId xmlns:a16="http://schemas.microsoft.com/office/drawing/2014/main" id="{11AD8B88-85B2-4E7F-AB93-A2CF43BE9C53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55" name="Text Box 79">
          <a:extLst>
            <a:ext uri="{FF2B5EF4-FFF2-40B4-BE49-F238E27FC236}">
              <a16:creationId xmlns:a16="http://schemas.microsoft.com/office/drawing/2014/main" id="{E531A86A-0CEE-494D-8922-CD9D23C0A6E3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56" name="Text Box 80">
          <a:extLst>
            <a:ext uri="{FF2B5EF4-FFF2-40B4-BE49-F238E27FC236}">
              <a16:creationId xmlns:a16="http://schemas.microsoft.com/office/drawing/2014/main" id="{488B8AC8-5E76-42ED-85A7-6E87E6E49E0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57" name="Text Box 81">
          <a:extLst>
            <a:ext uri="{FF2B5EF4-FFF2-40B4-BE49-F238E27FC236}">
              <a16:creationId xmlns:a16="http://schemas.microsoft.com/office/drawing/2014/main" id="{755A5BA6-7B6F-4F85-B7D1-F314D5B8D463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58" name="Text Box 82">
          <a:extLst>
            <a:ext uri="{FF2B5EF4-FFF2-40B4-BE49-F238E27FC236}">
              <a16:creationId xmlns:a16="http://schemas.microsoft.com/office/drawing/2014/main" id="{67A2A819-5A10-447B-8460-674B9B8539A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59" name="Text Box 84">
          <a:extLst>
            <a:ext uri="{FF2B5EF4-FFF2-40B4-BE49-F238E27FC236}">
              <a16:creationId xmlns:a16="http://schemas.microsoft.com/office/drawing/2014/main" id="{E08D840A-FC33-4E72-8ECB-34E73514E13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60" name="Text Box 85">
          <a:extLst>
            <a:ext uri="{FF2B5EF4-FFF2-40B4-BE49-F238E27FC236}">
              <a16:creationId xmlns:a16="http://schemas.microsoft.com/office/drawing/2014/main" id="{E8A7DAA1-E863-402E-83F0-7B7C6BEDDC5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61" name="Text Box 89">
          <a:extLst>
            <a:ext uri="{FF2B5EF4-FFF2-40B4-BE49-F238E27FC236}">
              <a16:creationId xmlns:a16="http://schemas.microsoft.com/office/drawing/2014/main" id="{3A54AF36-BF78-4618-BA11-36DB12CB234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62" name="Text Box 90">
          <a:extLst>
            <a:ext uri="{FF2B5EF4-FFF2-40B4-BE49-F238E27FC236}">
              <a16:creationId xmlns:a16="http://schemas.microsoft.com/office/drawing/2014/main" id="{84520E9F-830E-4C63-9D8E-0F98924B13A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63" name="Text Box 91">
          <a:extLst>
            <a:ext uri="{FF2B5EF4-FFF2-40B4-BE49-F238E27FC236}">
              <a16:creationId xmlns:a16="http://schemas.microsoft.com/office/drawing/2014/main" id="{CAFB3EF6-EE3A-4C3B-B3D9-0C982D76683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64" name="Text Box 92">
          <a:extLst>
            <a:ext uri="{FF2B5EF4-FFF2-40B4-BE49-F238E27FC236}">
              <a16:creationId xmlns:a16="http://schemas.microsoft.com/office/drawing/2014/main" id="{56B989C9-754C-461A-916D-AC03335060A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65" name="Text Box 93">
          <a:extLst>
            <a:ext uri="{FF2B5EF4-FFF2-40B4-BE49-F238E27FC236}">
              <a16:creationId xmlns:a16="http://schemas.microsoft.com/office/drawing/2014/main" id="{D1B22F95-9AE2-41D5-AAB4-F90E3D6F2D3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66" name="Text Box 94">
          <a:extLst>
            <a:ext uri="{FF2B5EF4-FFF2-40B4-BE49-F238E27FC236}">
              <a16:creationId xmlns:a16="http://schemas.microsoft.com/office/drawing/2014/main" id="{97B7B226-30D4-4864-BA22-70A9E642D47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67" name="Text Box 95">
          <a:extLst>
            <a:ext uri="{FF2B5EF4-FFF2-40B4-BE49-F238E27FC236}">
              <a16:creationId xmlns:a16="http://schemas.microsoft.com/office/drawing/2014/main" id="{730D7A09-9488-4155-9B8C-A023BAE0C82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68" name="Text Box 96">
          <a:extLst>
            <a:ext uri="{FF2B5EF4-FFF2-40B4-BE49-F238E27FC236}">
              <a16:creationId xmlns:a16="http://schemas.microsoft.com/office/drawing/2014/main" id="{D27D4235-5A45-445A-8468-C02DCF9BC25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69" name="Text Box 97">
          <a:extLst>
            <a:ext uri="{FF2B5EF4-FFF2-40B4-BE49-F238E27FC236}">
              <a16:creationId xmlns:a16="http://schemas.microsoft.com/office/drawing/2014/main" id="{797C226A-7FDC-4C84-B273-92E9136A665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70" name="Text Box 101">
          <a:extLst>
            <a:ext uri="{FF2B5EF4-FFF2-40B4-BE49-F238E27FC236}">
              <a16:creationId xmlns:a16="http://schemas.microsoft.com/office/drawing/2014/main" id="{F7B276FD-B74B-4319-99CB-B58408EEA33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71" name="Text Box 102">
          <a:extLst>
            <a:ext uri="{FF2B5EF4-FFF2-40B4-BE49-F238E27FC236}">
              <a16:creationId xmlns:a16="http://schemas.microsoft.com/office/drawing/2014/main" id="{3A350F59-9BB0-4263-89B9-F97C2847E0E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72" name="Text Box 103">
          <a:extLst>
            <a:ext uri="{FF2B5EF4-FFF2-40B4-BE49-F238E27FC236}">
              <a16:creationId xmlns:a16="http://schemas.microsoft.com/office/drawing/2014/main" id="{5300A7E0-BE2E-4127-99B3-55FB0BD6FF2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73" name="Text Box 104">
          <a:extLst>
            <a:ext uri="{FF2B5EF4-FFF2-40B4-BE49-F238E27FC236}">
              <a16:creationId xmlns:a16="http://schemas.microsoft.com/office/drawing/2014/main" id="{00C13117-7454-47F3-96CE-C66AA4C2C4E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74" name="Text Box 105">
          <a:extLst>
            <a:ext uri="{FF2B5EF4-FFF2-40B4-BE49-F238E27FC236}">
              <a16:creationId xmlns:a16="http://schemas.microsoft.com/office/drawing/2014/main" id="{9FDD9280-C03E-4B3C-B47C-20D1595910A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75" name="Text Box 106">
          <a:extLst>
            <a:ext uri="{FF2B5EF4-FFF2-40B4-BE49-F238E27FC236}">
              <a16:creationId xmlns:a16="http://schemas.microsoft.com/office/drawing/2014/main" id="{93D3B0FE-F706-40BB-A115-F061DB0BD57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76" name="Text Box 107">
          <a:extLst>
            <a:ext uri="{FF2B5EF4-FFF2-40B4-BE49-F238E27FC236}">
              <a16:creationId xmlns:a16="http://schemas.microsoft.com/office/drawing/2014/main" id="{E816DCF5-BB9B-47B8-918D-79CEBCD2DD9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77" name="Text Box 108">
          <a:extLst>
            <a:ext uri="{FF2B5EF4-FFF2-40B4-BE49-F238E27FC236}">
              <a16:creationId xmlns:a16="http://schemas.microsoft.com/office/drawing/2014/main" id="{27A1E0E6-2D0A-4D50-BF5F-8C21E86AB23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78" name="Text Box 109">
          <a:extLst>
            <a:ext uri="{FF2B5EF4-FFF2-40B4-BE49-F238E27FC236}">
              <a16:creationId xmlns:a16="http://schemas.microsoft.com/office/drawing/2014/main" id="{18FB21A5-0A9C-4963-BB0D-832E61CB1D4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79" name="Text Box 113">
          <a:extLst>
            <a:ext uri="{FF2B5EF4-FFF2-40B4-BE49-F238E27FC236}">
              <a16:creationId xmlns:a16="http://schemas.microsoft.com/office/drawing/2014/main" id="{D15263F1-8B22-42E5-9689-65C52558869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80" name="Text Box 114">
          <a:extLst>
            <a:ext uri="{FF2B5EF4-FFF2-40B4-BE49-F238E27FC236}">
              <a16:creationId xmlns:a16="http://schemas.microsoft.com/office/drawing/2014/main" id="{8BDE7819-74C4-4B07-8BAB-C5963BAA2A7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81" name="Text Box 115">
          <a:extLst>
            <a:ext uri="{FF2B5EF4-FFF2-40B4-BE49-F238E27FC236}">
              <a16:creationId xmlns:a16="http://schemas.microsoft.com/office/drawing/2014/main" id="{9077E3F8-C4B4-408C-98A1-789A48739DB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82" name="Text Box 116">
          <a:extLst>
            <a:ext uri="{FF2B5EF4-FFF2-40B4-BE49-F238E27FC236}">
              <a16:creationId xmlns:a16="http://schemas.microsoft.com/office/drawing/2014/main" id="{7827A350-0414-4A67-AA84-D454F35373B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83" name="Text Box 117">
          <a:extLst>
            <a:ext uri="{FF2B5EF4-FFF2-40B4-BE49-F238E27FC236}">
              <a16:creationId xmlns:a16="http://schemas.microsoft.com/office/drawing/2014/main" id="{A688659A-9C97-4F46-94BE-839D75B7C9F6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84" name="Text Box 118">
          <a:extLst>
            <a:ext uri="{FF2B5EF4-FFF2-40B4-BE49-F238E27FC236}">
              <a16:creationId xmlns:a16="http://schemas.microsoft.com/office/drawing/2014/main" id="{ADB2C7B0-0007-48BC-A539-EDA60EED4F9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85" name="Text Box 119">
          <a:extLst>
            <a:ext uri="{FF2B5EF4-FFF2-40B4-BE49-F238E27FC236}">
              <a16:creationId xmlns:a16="http://schemas.microsoft.com/office/drawing/2014/main" id="{39E2E159-68E4-4EFF-A42F-363906B2756B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86" name="Text Box 120">
          <a:extLst>
            <a:ext uri="{FF2B5EF4-FFF2-40B4-BE49-F238E27FC236}">
              <a16:creationId xmlns:a16="http://schemas.microsoft.com/office/drawing/2014/main" id="{4B298620-A51D-4CA9-A104-B63FDFEF789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87" name="Text Box 121">
          <a:extLst>
            <a:ext uri="{FF2B5EF4-FFF2-40B4-BE49-F238E27FC236}">
              <a16:creationId xmlns:a16="http://schemas.microsoft.com/office/drawing/2014/main" id="{B1B8B6B3-ECDC-4719-B4A5-C237E029AFA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88" name="Text Box 125">
          <a:extLst>
            <a:ext uri="{FF2B5EF4-FFF2-40B4-BE49-F238E27FC236}">
              <a16:creationId xmlns:a16="http://schemas.microsoft.com/office/drawing/2014/main" id="{2C83B0E1-1AFE-418A-876A-7C865ACECF6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89" name="Text Box 126">
          <a:extLst>
            <a:ext uri="{FF2B5EF4-FFF2-40B4-BE49-F238E27FC236}">
              <a16:creationId xmlns:a16="http://schemas.microsoft.com/office/drawing/2014/main" id="{DCC33753-4CA5-4673-876C-37C5268658F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90" name="Text Box 127">
          <a:extLst>
            <a:ext uri="{FF2B5EF4-FFF2-40B4-BE49-F238E27FC236}">
              <a16:creationId xmlns:a16="http://schemas.microsoft.com/office/drawing/2014/main" id="{CAEEB8F8-6939-476B-A7AB-6A84F16809A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91" name="Text Box 128">
          <a:extLst>
            <a:ext uri="{FF2B5EF4-FFF2-40B4-BE49-F238E27FC236}">
              <a16:creationId xmlns:a16="http://schemas.microsoft.com/office/drawing/2014/main" id="{ED0CBFC3-237C-458E-96EC-A6D925F0CDF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92" name="Text Box 129">
          <a:extLst>
            <a:ext uri="{FF2B5EF4-FFF2-40B4-BE49-F238E27FC236}">
              <a16:creationId xmlns:a16="http://schemas.microsoft.com/office/drawing/2014/main" id="{01761D7E-3FB3-43BD-8DFD-E2D1E5451C8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93" name="Text Box 130">
          <a:extLst>
            <a:ext uri="{FF2B5EF4-FFF2-40B4-BE49-F238E27FC236}">
              <a16:creationId xmlns:a16="http://schemas.microsoft.com/office/drawing/2014/main" id="{6BF451EC-EEDA-4E92-9D16-9263D2C655A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94" name="Text Box 131">
          <a:extLst>
            <a:ext uri="{FF2B5EF4-FFF2-40B4-BE49-F238E27FC236}">
              <a16:creationId xmlns:a16="http://schemas.microsoft.com/office/drawing/2014/main" id="{F4A6458F-3413-4768-8B84-FDDADD6E1BB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95" name="Text Box 132">
          <a:extLst>
            <a:ext uri="{FF2B5EF4-FFF2-40B4-BE49-F238E27FC236}">
              <a16:creationId xmlns:a16="http://schemas.microsoft.com/office/drawing/2014/main" id="{0008377B-E5BB-44FC-8EEB-5468D51B40B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96" name="Text Box 133">
          <a:extLst>
            <a:ext uri="{FF2B5EF4-FFF2-40B4-BE49-F238E27FC236}">
              <a16:creationId xmlns:a16="http://schemas.microsoft.com/office/drawing/2014/main" id="{835DA1B8-34BF-4110-A758-1CD92B8768A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97" name="Text Box 137">
          <a:extLst>
            <a:ext uri="{FF2B5EF4-FFF2-40B4-BE49-F238E27FC236}">
              <a16:creationId xmlns:a16="http://schemas.microsoft.com/office/drawing/2014/main" id="{006A9BBC-F960-475B-BF61-D0F977C3A8A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98" name="Text Box 138">
          <a:extLst>
            <a:ext uri="{FF2B5EF4-FFF2-40B4-BE49-F238E27FC236}">
              <a16:creationId xmlns:a16="http://schemas.microsoft.com/office/drawing/2014/main" id="{6D82CFEE-A65D-400D-8838-138F553031AB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299" name="Text Box 139">
          <a:extLst>
            <a:ext uri="{FF2B5EF4-FFF2-40B4-BE49-F238E27FC236}">
              <a16:creationId xmlns:a16="http://schemas.microsoft.com/office/drawing/2014/main" id="{F37B53C8-A83C-41A1-882C-32F7161423F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00" name="Text Box 140">
          <a:extLst>
            <a:ext uri="{FF2B5EF4-FFF2-40B4-BE49-F238E27FC236}">
              <a16:creationId xmlns:a16="http://schemas.microsoft.com/office/drawing/2014/main" id="{A0E3759D-7EB7-4759-9852-17E4A6F4529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01" name="Text Box 141">
          <a:extLst>
            <a:ext uri="{FF2B5EF4-FFF2-40B4-BE49-F238E27FC236}">
              <a16:creationId xmlns:a16="http://schemas.microsoft.com/office/drawing/2014/main" id="{025B3D21-1322-44E0-977B-31006C73A763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02" name="Text Box 142">
          <a:extLst>
            <a:ext uri="{FF2B5EF4-FFF2-40B4-BE49-F238E27FC236}">
              <a16:creationId xmlns:a16="http://schemas.microsoft.com/office/drawing/2014/main" id="{1CB1AA29-1F5D-417B-88D1-F0EF7994051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03" name="Text Box 143">
          <a:extLst>
            <a:ext uri="{FF2B5EF4-FFF2-40B4-BE49-F238E27FC236}">
              <a16:creationId xmlns:a16="http://schemas.microsoft.com/office/drawing/2014/main" id="{C3838FD9-781D-41EF-8F1F-D52F4C61AA2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04" name="Text Box 144">
          <a:extLst>
            <a:ext uri="{FF2B5EF4-FFF2-40B4-BE49-F238E27FC236}">
              <a16:creationId xmlns:a16="http://schemas.microsoft.com/office/drawing/2014/main" id="{8D88AD45-A2FB-4BF7-A8F9-253E484F2AC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05" name="Text Box 145">
          <a:extLst>
            <a:ext uri="{FF2B5EF4-FFF2-40B4-BE49-F238E27FC236}">
              <a16:creationId xmlns:a16="http://schemas.microsoft.com/office/drawing/2014/main" id="{53AB42E2-33E6-4F3B-9FE3-31BF87198F7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06" name="Text Box 149">
          <a:extLst>
            <a:ext uri="{FF2B5EF4-FFF2-40B4-BE49-F238E27FC236}">
              <a16:creationId xmlns:a16="http://schemas.microsoft.com/office/drawing/2014/main" id="{9C4533CD-C142-4F26-83E9-90F90B23F07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07" name="Text Box 150">
          <a:extLst>
            <a:ext uri="{FF2B5EF4-FFF2-40B4-BE49-F238E27FC236}">
              <a16:creationId xmlns:a16="http://schemas.microsoft.com/office/drawing/2014/main" id="{3374E6C3-8170-450E-9127-A807CA54174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08" name="Text Box 151">
          <a:extLst>
            <a:ext uri="{FF2B5EF4-FFF2-40B4-BE49-F238E27FC236}">
              <a16:creationId xmlns:a16="http://schemas.microsoft.com/office/drawing/2014/main" id="{B9478A8B-401E-422D-8CF8-8485469947CB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09" name="Text Box 152">
          <a:extLst>
            <a:ext uri="{FF2B5EF4-FFF2-40B4-BE49-F238E27FC236}">
              <a16:creationId xmlns:a16="http://schemas.microsoft.com/office/drawing/2014/main" id="{DA48271A-17F2-4D43-8985-BB0A95EF6D8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10" name="Text Box 153">
          <a:extLst>
            <a:ext uri="{FF2B5EF4-FFF2-40B4-BE49-F238E27FC236}">
              <a16:creationId xmlns:a16="http://schemas.microsoft.com/office/drawing/2014/main" id="{BB8E8446-FFF5-46D6-997B-25DBC4D4DC3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11" name="Text Box 154">
          <a:extLst>
            <a:ext uri="{FF2B5EF4-FFF2-40B4-BE49-F238E27FC236}">
              <a16:creationId xmlns:a16="http://schemas.microsoft.com/office/drawing/2014/main" id="{D31C4019-DC25-4CAD-8D6A-7B46BEA756E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12" name="Text Box 155">
          <a:extLst>
            <a:ext uri="{FF2B5EF4-FFF2-40B4-BE49-F238E27FC236}">
              <a16:creationId xmlns:a16="http://schemas.microsoft.com/office/drawing/2014/main" id="{A97B6295-CB60-4012-BCFD-8132DE60116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13" name="Text Box 156">
          <a:extLst>
            <a:ext uri="{FF2B5EF4-FFF2-40B4-BE49-F238E27FC236}">
              <a16:creationId xmlns:a16="http://schemas.microsoft.com/office/drawing/2014/main" id="{BF1C53F1-6654-4EA9-B85A-417C4430F91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14" name="Text Box 157">
          <a:extLst>
            <a:ext uri="{FF2B5EF4-FFF2-40B4-BE49-F238E27FC236}">
              <a16:creationId xmlns:a16="http://schemas.microsoft.com/office/drawing/2014/main" id="{D088B4E4-E38E-46BB-88C1-F9A542E33DA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15" name="Text Box 161">
          <a:extLst>
            <a:ext uri="{FF2B5EF4-FFF2-40B4-BE49-F238E27FC236}">
              <a16:creationId xmlns:a16="http://schemas.microsoft.com/office/drawing/2014/main" id="{1A0FCC1E-2DE3-48DE-BCA8-D034C8B4B93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16" name="Text Box 162">
          <a:extLst>
            <a:ext uri="{FF2B5EF4-FFF2-40B4-BE49-F238E27FC236}">
              <a16:creationId xmlns:a16="http://schemas.microsoft.com/office/drawing/2014/main" id="{B1648851-6B0B-48FB-913A-095B163CFB7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17" name="Text Box 163">
          <a:extLst>
            <a:ext uri="{FF2B5EF4-FFF2-40B4-BE49-F238E27FC236}">
              <a16:creationId xmlns:a16="http://schemas.microsoft.com/office/drawing/2014/main" id="{2FB3A109-F41F-4B73-9560-1764770E7CA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18" name="Text Box 164">
          <a:extLst>
            <a:ext uri="{FF2B5EF4-FFF2-40B4-BE49-F238E27FC236}">
              <a16:creationId xmlns:a16="http://schemas.microsoft.com/office/drawing/2014/main" id="{7A20D497-F627-4D71-ADD1-94C866319AE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19" name="Text Box 165">
          <a:extLst>
            <a:ext uri="{FF2B5EF4-FFF2-40B4-BE49-F238E27FC236}">
              <a16:creationId xmlns:a16="http://schemas.microsoft.com/office/drawing/2014/main" id="{3643864A-89F9-4685-B620-7B126A86B74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20" name="Text Box 166">
          <a:extLst>
            <a:ext uri="{FF2B5EF4-FFF2-40B4-BE49-F238E27FC236}">
              <a16:creationId xmlns:a16="http://schemas.microsoft.com/office/drawing/2014/main" id="{0F12ACA1-D631-4AF0-BBC3-D478DC8818C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21" name="Text Box 167">
          <a:extLst>
            <a:ext uri="{FF2B5EF4-FFF2-40B4-BE49-F238E27FC236}">
              <a16:creationId xmlns:a16="http://schemas.microsoft.com/office/drawing/2014/main" id="{6F8848F3-D48A-40A5-98CA-239390B8101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22" name="Text Box 168">
          <a:extLst>
            <a:ext uri="{FF2B5EF4-FFF2-40B4-BE49-F238E27FC236}">
              <a16:creationId xmlns:a16="http://schemas.microsoft.com/office/drawing/2014/main" id="{98DB65B9-4C22-4813-8558-EF2F884A9BC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23" name="Text Box 169">
          <a:extLst>
            <a:ext uri="{FF2B5EF4-FFF2-40B4-BE49-F238E27FC236}">
              <a16:creationId xmlns:a16="http://schemas.microsoft.com/office/drawing/2014/main" id="{7918C7D0-6CFF-441F-B2A0-6471A0BFD273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24" name="Text Box 170">
          <a:extLst>
            <a:ext uri="{FF2B5EF4-FFF2-40B4-BE49-F238E27FC236}">
              <a16:creationId xmlns:a16="http://schemas.microsoft.com/office/drawing/2014/main" id="{E8A4CC3F-1CBF-432D-9D74-12C85B4AE2C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25" name="Text Box 171">
          <a:extLst>
            <a:ext uri="{FF2B5EF4-FFF2-40B4-BE49-F238E27FC236}">
              <a16:creationId xmlns:a16="http://schemas.microsoft.com/office/drawing/2014/main" id="{55A84CDB-30E5-4F5F-938D-4EEA7D87247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26" name="Text Box 172">
          <a:extLst>
            <a:ext uri="{FF2B5EF4-FFF2-40B4-BE49-F238E27FC236}">
              <a16:creationId xmlns:a16="http://schemas.microsoft.com/office/drawing/2014/main" id="{FAD86564-13DB-4BE5-91F5-52AD49E9D3E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27" name="Text Box 173">
          <a:extLst>
            <a:ext uri="{FF2B5EF4-FFF2-40B4-BE49-F238E27FC236}">
              <a16:creationId xmlns:a16="http://schemas.microsoft.com/office/drawing/2014/main" id="{79CC5226-6AF7-4F81-AF1B-BA8BC85B4AC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28" name="Text Box 174">
          <a:extLst>
            <a:ext uri="{FF2B5EF4-FFF2-40B4-BE49-F238E27FC236}">
              <a16:creationId xmlns:a16="http://schemas.microsoft.com/office/drawing/2014/main" id="{DB6FFE50-51F4-4034-82F0-41B41F891D7B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35</xdr:row>
      <xdr:rowOff>0</xdr:rowOff>
    </xdr:from>
    <xdr:to>
      <xdr:col>17</xdr:col>
      <xdr:colOff>76200</xdr:colOff>
      <xdr:row>36</xdr:row>
      <xdr:rowOff>38100</xdr:rowOff>
    </xdr:to>
    <xdr:sp macro="" textlink="">
      <xdr:nvSpPr>
        <xdr:cNvPr id="40329" name="Text Box 175">
          <a:extLst>
            <a:ext uri="{FF2B5EF4-FFF2-40B4-BE49-F238E27FC236}">
              <a16:creationId xmlns:a16="http://schemas.microsoft.com/office/drawing/2014/main" id="{8B75D87F-1FE9-4592-9FD7-B5CB9D56A243}"/>
            </a:ext>
          </a:extLst>
        </xdr:cNvPr>
        <xdr:cNvSpPr txBox="1">
          <a:spLocks noChangeArrowheads="1"/>
        </xdr:cNvSpPr>
      </xdr:nvSpPr>
      <xdr:spPr bwMode="auto">
        <a:xfrm>
          <a:off x="100107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30" name="Text Box 176">
          <a:extLst>
            <a:ext uri="{FF2B5EF4-FFF2-40B4-BE49-F238E27FC236}">
              <a16:creationId xmlns:a16="http://schemas.microsoft.com/office/drawing/2014/main" id="{026640E6-340F-4EAA-BA74-3C8C11653B1B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31" name="Text Box 178">
          <a:extLst>
            <a:ext uri="{FF2B5EF4-FFF2-40B4-BE49-F238E27FC236}">
              <a16:creationId xmlns:a16="http://schemas.microsoft.com/office/drawing/2014/main" id="{D5278049-BE12-453D-A59F-791838524EE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32" name="Text Box 179">
          <a:extLst>
            <a:ext uri="{FF2B5EF4-FFF2-40B4-BE49-F238E27FC236}">
              <a16:creationId xmlns:a16="http://schemas.microsoft.com/office/drawing/2014/main" id="{AC66D4FD-7CC2-4174-A0CC-31B6769C6A76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33" name="Text Box 180">
          <a:extLst>
            <a:ext uri="{FF2B5EF4-FFF2-40B4-BE49-F238E27FC236}">
              <a16:creationId xmlns:a16="http://schemas.microsoft.com/office/drawing/2014/main" id="{04843E2E-7BE4-4FBD-AF94-C901348DDA2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34" name="Text Box 181">
          <a:extLst>
            <a:ext uri="{FF2B5EF4-FFF2-40B4-BE49-F238E27FC236}">
              <a16:creationId xmlns:a16="http://schemas.microsoft.com/office/drawing/2014/main" id="{51FEA6FB-3760-4F1E-BE62-283CB0CBCEC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35" name="Text Box 182">
          <a:extLst>
            <a:ext uri="{FF2B5EF4-FFF2-40B4-BE49-F238E27FC236}">
              <a16:creationId xmlns:a16="http://schemas.microsoft.com/office/drawing/2014/main" id="{9D4120A3-E8BE-485E-A47F-E1431732DBA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36" name="Text Box 183">
          <a:extLst>
            <a:ext uri="{FF2B5EF4-FFF2-40B4-BE49-F238E27FC236}">
              <a16:creationId xmlns:a16="http://schemas.microsoft.com/office/drawing/2014/main" id="{4F276AAD-7B68-4E0D-9243-2FF2EE5245D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37" name="Text Box 184">
          <a:extLst>
            <a:ext uri="{FF2B5EF4-FFF2-40B4-BE49-F238E27FC236}">
              <a16:creationId xmlns:a16="http://schemas.microsoft.com/office/drawing/2014/main" id="{5DD7F4C0-6433-4785-8F21-C853482B051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38" name="Text Box 185">
          <a:extLst>
            <a:ext uri="{FF2B5EF4-FFF2-40B4-BE49-F238E27FC236}">
              <a16:creationId xmlns:a16="http://schemas.microsoft.com/office/drawing/2014/main" id="{F731F057-D007-45C5-B1B6-34EA7978473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39" name="Text Box 186">
          <a:extLst>
            <a:ext uri="{FF2B5EF4-FFF2-40B4-BE49-F238E27FC236}">
              <a16:creationId xmlns:a16="http://schemas.microsoft.com/office/drawing/2014/main" id="{49130E52-AFC4-4099-84FA-64FF3EF2787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40" name="Text Box 187">
          <a:extLst>
            <a:ext uri="{FF2B5EF4-FFF2-40B4-BE49-F238E27FC236}">
              <a16:creationId xmlns:a16="http://schemas.microsoft.com/office/drawing/2014/main" id="{148379F1-E685-48D0-A357-D5B6765CB6D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41" name="Text Box 188">
          <a:extLst>
            <a:ext uri="{FF2B5EF4-FFF2-40B4-BE49-F238E27FC236}">
              <a16:creationId xmlns:a16="http://schemas.microsoft.com/office/drawing/2014/main" id="{46447FED-B0BB-412E-9B96-CE0D1A91AAE6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42" name="Text Box 189">
          <a:extLst>
            <a:ext uri="{FF2B5EF4-FFF2-40B4-BE49-F238E27FC236}">
              <a16:creationId xmlns:a16="http://schemas.microsoft.com/office/drawing/2014/main" id="{BF0C88E1-0792-4382-A380-BEC5499DDC3B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43" name="Text Box 190">
          <a:extLst>
            <a:ext uri="{FF2B5EF4-FFF2-40B4-BE49-F238E27FC236}">
              <a16:creationId xmlns:a16="http://schemas.microsoft.com/office/drawing/2014/main" id="{5F033082-CEC4-4B65-A7CD-3636EA2B2F9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44" name="Text Box 191">
          <a:extLst>
            <a:ext uri="{FF2B5EF4-FFF2-40B4-BE49-F238E27FC236}">
              <a16:creationId xmlns:a16="http://schemas.microsoft.com/office/drawing/2014/main" id="{DD1E1CD4-3CAE-4B3C-88E9-9BDDC8DF293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45" name="Text Box 192">
          <a:extLst>
            <a:ext uri="{FF2B5EF4-FFF2-40B4-BE49-F238E27FC236}">
              <a16:creationId xmlns:a16="http://schemas.microsoft.com/office/drawing/2014/main" id="{3246DAA0-067E-4D36-A155-94ABB7DF40E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46" name="Text Box 193">
          <a:extLst>
            <a:ext uri="{FF2B5EF4-FFF2-40B4-BE49-F238E27FC236}">
              <a16:creationId xmlns:a16="http://schemas.microsoft.com/office/drawing/2014/main" id="{56D8A812-C8B8-42E6-87A0-38BA10F38DD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47" name="Text Box 194">
          <a:extLst>
            <a:ext uri="{FF2B5EF4-FFF2-40B4-BE49-F238E27FC236}">
              <a16:creationId xmlns:a16="http://schemas.microsoft.com/office/drawing/2014/main" id="{E7CEC3CD-ED7E-4F19-9054-A8F28248160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48" name="Text Box 195">
          <a:extLst>
            <a:ext uri="{FF2B5EF4-FFF2-40B4-BE49-F238E27FC236}">
              <a16:creationId xmlns:a16="http://schemas.microsoft.com/office/drawing/2014/main" id="{5723AC47-D862-4DF9-9E86-11CEA6B02B6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49" name="Text Box 196">
          <a:extLst>
            <a:ext uri="{FF2B5EF4-FFF2-40B4-BE49-F238E27FC236}">
              <a16:creationId xmlns:a16="http://schemas.microsoft.com/office/drawing/2014/main" id="{0E71275C-E859-4DFB-AF11-310A831F404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50" name="Text Box 197">
          <a:extLst>
            <a:ext uri="{FF2B5EF4-FFF2-40B4-BE49-F238E27FC236}">
              <a16:creationId xmlns:a16="http://schemas.microsoft.com/office/drawing/2014/main" id="{26A920A9-6CED-44B7-8F70-496BD58F1EC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51" name="Text Box 198">
          <a:extLst>
            <a:ext uri="{FF2B5EF4-FFF2-40B4-BE49-F238E27FC236}">
              <a16:creationId xmlns:a16="http://schemas.microsoft.com/office/drawing/2014/main" id="{9BE34999-D654-4213-9CF6-337CBCCB059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52" name="Text Box 199">
          <a:extLst>
            <a:ext uri="{FF2B5EF4-FFF2-40B4-BE49-F238E27FC236}">
              <a16:creationId xmlns:a16="http://schemas.microsoft.com/office/drawing/2014/main" id="{ECACB1B6-3A93-4E14-8F36-75B6AB96E80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53" name="Text Box 200">
          <a:extLst>
            <a:ext uri="{FF2B5EF4-FFF2-40B4-BE49-F238E27FC236}">
              <a16:creationId xmlns:a16="http://schemas.microsoft.com/office/drawing/2014/main" id="{C7A1CC41-CA18-4AFB-B0A8-5FEF695876D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54" name="Text Box 201">
          <a:extLst>
            <a:ext uri="{FF2B5EF4-FFF2-40B4-BE49-F238E27FC236}">
              <a16:creationId xmlns:a16="http://schemas.microsoft.com/office/drawing/2014/main" id="{62504965-F473-42FD-8FCC-B5DE3DA2229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55" name="Text Box 202">
          <a:extLst>
            <a:ext uri="{FF2B5EF4-FFF2-40B4-BE49-F238E27FC236}">
              <a16:creationId xmlns:a16="http://schemas.microsoft.com/office/drawing/2014/main" id="{420EFB16-BE2E-4970-979F-60428C412F5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56" name="Text Box 203">
          <a:extLst>
            <a:ext uri="{FF2B5EF4-FFF2-40B4-BE49-F238E27FC236}">
              <a16:creationId xmlns:a16="http://schemas.microsoft.com/office/drawing/2014/main" id="{3C59631E-A9D6-4C31-999E-622981D03BA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57" name="Text Box 204">
          <a:extLst>
            <a:ext uri="{FF2B5EF4-FFF2-40B4-BE49-F238E27FC236}">
              <a16:creationId xmlns:a16="http://schemas.microsoft.com/office/drawing/2014/main" id="{96E48720-6586-4D15-AD69-894B2FC227E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58" name="Text Box 206">
          <a:extLst>
            <a:ext uri="{FF2B5EF4-FFF2-40B4-BE49-F238E27FC236}">
              <a16:creationId xmlns:a16="http://schemas.microsoft.com/office/drawing/2014/main" id="{E97E207D-659E-431C-AC6D-CE495A524A7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59" name="Text Box 207">
          <a:extLst>
            <a:ext uri="{FF2B5EF4-FFF2-40B4-BE49-F238E27FC236}">
              <a16:creationId xmlns:a16="http://schemas.microsoft.com/office/drawing/2014/main" id="{63207053-71EA-496A-855B-6267180DDD4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60" name="Text Box 208">
          <a:extLst>
            <a:ext uri="{FF2B5EF4-FFF2-40B4-BE49-F238E27FC236}">
              <a16:creationId xmlns:a16="http://schemas.microsoft.com/office/drawing/2014/main" id="{8CBCFD84-9426-44FE-BCC4-4461B80A681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61" name="Text Box 209">
          <a:extLst>
            <a:ext uri="{FF2B5EF4-FFF2-40B4-BE49-F238E27FC236}">
              <a16:creationId xmlns:a16="http://schemas.microsoft.com/office/drawing/2014/main" id="{6636B461-B2E2-47F2-A344-56A4B3499E7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62" name="Text Box 210">
          <a:extLst>
            <a:ext uri="{FF2B5EF4-FFF2-40B4-BE49-F238E27FC236}">
              <a16:creationId xmlns:a16="http://schemas.microsoft.com/office/drawing/2014/main" id="{E8FB8A24-89C3-494D-AEEC-0B20DCCE74E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63" name="Text Box 211">
          <a:extLst>
            <a:ext uri="{FF2B5EF4-FFF2-40B4-BE49-F238E27FC236}">
              <a16:creationId xmlns:a16="http://schemas.microsoft.com/office/drawing/2014/main" id="{983192B4-E28A-4894-B58D-B4739766BAF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64" name="Text Box 212">
          <a:extLst>
            <a:ext uri="{FF2B5EF4-FFF2-40B4-BE49-F238E27FC236}">
              <a16:creationId xmlns:a16="http://schemas.microsoft.com/office/drawing/2014/main" id="{65950B69-7670-4E78-8040-FA8590728246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65" name="Text Box 213">
          <a:extLst>
            <a:ext uri="{FF2B5EF4-FFF2-40B4-BE49-F238E27FC236}">
              <a16:creationId xmlns:a16="http://schemas.microsoft.com/office/drawing/2014/main" id="{E38CAD23-2B29-48FC-B3B6-0A2982822AC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381000</xdr:colOff>
      <xdr:row>36</xdr:row>
      <xdr:rowOff>38100</xdr:rowOff>
    </xdr:to>
    <xdr:sp macro="" textlink="">
      <xdr:nvSpPr>
        <xdr:cNvPr id="40366" name="Text Box 214">
          <a:extLst>
            <a:ext uri="{FF2B5EF4-FFF2-40B4-BE49-F238E27FC236}">
              <a16:creationId xmlns:a16="http://schemas.microsoft.com/office/drawing/2014/main" id="{CAFD37D4-F296-425F-B117-9E39C478C18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67" name="Text Box 216">
          <a:extLst>
            <a:ext uri="{FF2B5EF4-FFF2-40B4-BE49-F238E27FC236}">
              <a16:creationId xmlns:a16="http://schemas.microsoft.com/office/drawing/2014/main" id="{21E2DDDB-508D-4E34-90C1-C62C6FFE1791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68" name="Text Box 217">
          <a:extLst>
            <a:ext uri="{FF2B5EF4-FFF2-40B4-BE49-F238E27FC236}">
              <a16:creationId xmlns:a16="http://schemas.microsoft.com/office/drawing/2014/main" id="{89E463FA-FEA4-4DCE-A27C-DBCF8956E69A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69" name="Text Box 218">
          <a:extLst>
            <a:ext uri="{FF2B5EF4-FFF2-40B4-BE49-F238E27FC236}">
              <a16:creationId xmlns:a16="http://schemas.microsoft.com/office/drawing/2014/main" id="{8BD2C601-B9F1-4FDA-A7ED-5B5F23EDE249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70" name="Text Box 219">
          <a:extLst>
            <a:ext uri="{FF2B5EF4-FFF2-40B4-BE49-F238E27FC236}">
              <a16:creationId xmlns:a16="http://schemas.microsoft.com/office/drawing/2014/main" id="{7F0821CE-F903-4271-BB55-7BE89086A0DA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71" name="Text Box 220">
          <a:extLst>
            <a:ext uri="{FF2B5EF4-FFF2-40B4-BE49-F238E27FC236}">
              <a16:creationId xmlns:a16="http://schemas.microsoft.com/office/drawing/2014/main" id="{6C76EE1C-5675-4C33-A7A8-632E5A62BD4A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72" name="Text Box 221">
          <a:extLst>
            <a:ext uri="{FF2B5EF4-FFF2-40B4-BE49-F238E27FC236}">
              <a16:creationId xmlns:a16="http://schemas.microsoft.com/office/drawing/2014/main" id="{0B384CEB-31F9-4A31-A76C-30B071DE8329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73" name="Text Box 222">
          <a:extLst>
            <a:ext uri="{FF2B5EF4-FFF2-40B4-BE49-F238E27FC236}">
              <a16:creationId xmlns:a16="http://schemas.microsoft.com/office/drawing/2014/main" id="{81C9CE70-B88B-41DC-B542-545E0064CC40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74" name="Text Box 223">
          <a:extLst>
            <a:ext uri="{FF2B5EF4-FFF2-40B4-BE49-F238E27FC236}">
              <a16:creationId xmlns:a16="http://schemas.microsoft.com/office/drawing/2014/main" id="{151D9A47-2221-44A7-BC41-D24D763F69F1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75" name="Text Box 224">
          <a:extLst>
            <a:ext uri="{FF2B5EF4-FFF2-40B4-BE49-F238E27FC236}">
              <a16:creationId xmlns:a16="http://schemas.microsoft.com/office/drawing/2014/main" id="{105DC256-F716-445F-8147-0D1A6373947A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76" name="Text Box 225">
          <a:extLst>
            <a:ext uri="{FF2B5EF4-FFF2-40B4-BE49-F238E27FC236}">
              <a16:creationId xmlns:a16="http://schemas.microsoft.com/office/drawing/2014/main" id="{3A88037F-3AAF-4C22-B55E-58A1FEF4CECC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77" name="Text Box 226">
          <a:extLst>
            <a:ext uri="{FF2B5EF4-FFF2-40B4-BE49-F238E27FC236}">
              <a16:creationId xmlns:a16="http://schemas.microsoft.com/office/drawing/2014/main" id="{0F7173E1-E73E-4595-AC58-2A84E8FB27E7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78" name="Text Box 227">
          <a:extLst>
            <a:ext uri="{FF2B5EF4-FFF2-40B4-BE49-F238E27FC236}">
              <a16:creationId xmlns:a16="http://schemas.microsoft.com/office/drawing/2014/main" id="{76CE1ABA-71D3-4E38-A0C8-54B535BA6CFF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79" name="Text Box 228">
          <a:extLst>
            <a:ext uri="{FF2B5EF4-FFF2-40B4-BE49-F238E27FC236}">
              <a16:creationId xmlns:a16="http://schemas.microsoft.com/office/drawing/2014/main" id="{1F1044E7-38AE-4402-BE4F-AE4887AD4F70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80" name="Text Box 229">
          <a:extLst>
            <a:ext uri="{FF2B5EF4-FFF2-40B4-BE49-F238E27FC236}">
              <a16:creationId xmlns:a16="http://schemas.microsoft.com/office/drawing/2014/main" id="{218F500C-94BD-4BD6-BE61-BEADF85D2B19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81" name="Text Box 230">
          <a:extLst>
            <a:ext uri="{FF2B5EF4-FFF2-40B4-BE49-F238E27FC236}">
              <a16:creationId xmlns:a16="http://schemas.microsoft.com/office/drawing/2014/main" id="{A1AB09ED-90A1-45FC-A94C-52B815B52711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82" name="Text Box 231">
          <a:extLst>
            <a:ext uri="{FF2B5EF4-FFF2-40B4-BE49-F238E27FC236}">
              <a16:creationId xmlns:a16="http://schemas.microsoft.com/office/drawing/2014/main" id="{C3BE1CA8-B548-4558-A553-E375034BA7CB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83" name="Text Box 232">
          <a:extLst>
            <a:ext uri="{FF2B5EF4-FFF2-40B4-BE49-F238E27FC236}">
              <a16:creationId xmlns:a16="http://schemas.microsoft.com/office/drawing/2014/main" id="{588BE6B0-A01B-4175-BE24-C0149E877879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84" name="Text Box 233">
          <a:extLst>
            <a:ext uri="{FF2B5EF4-FFF2-40B4-BE49-F238E27FC236}">
              <a16:creationId xmlns:a16="http://schemas.microsoft.com/office/drawing/2014/main" id="{BE0308DE-D933-4E02-B8C8-F8098B12C552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85" name="Text Box 234">
          <a:extLst>
            <a:ext uri="{FF2B5EF4-FFF2-40B4-BE49-F238E27FC236}">
              <a16:creationId xmlns:a16="http://schemas.microsoft.com/office/drawing/2014/main" id="{33F90951-B4AA-43D6-8F78-313801FF5172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86" name="Text Box 235">
          <a:extLst>
            <a:ext uri="{FF2B5EF4-FFF2-40B4-BE49-F238E27FC236}">
              <a16:creationId xmlns:a16="http://schemas.microsoft.com/office/drawing/2014/main" id="{B672330C-1716-413D-AABD-39B7467EEBFC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87" name="Text Box 237">
          <a:extLst>
            <a:ext uri="{FF2B5EF4-FFF2-40B4-BE49-F238E27FC236}">
              <a16:creationId xmlns:a16="http://schemas.microsoft.com/office/drawing/2014/main" id="{1D84D937-B188-44E9-9756-5B43F414D4E6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88" name="Text Box 238">
          <a:extLst>
            <a:ext uri="{FF2B5EF4-FFF2-40B4-BE49-F238E27FC236}">
              <a16:creationId xmlns:a16="http://schemas.microsoft.com/office/drawing/2014/main" id="{226E63A1-E2D5-494E-A440-00EACCDD0C88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89" name="Text Box 239">
          <a:extLst>
            <a:ext uri="{FF2B5EF4-FFF2-40B4-BE49-F238E27FC236}">
              <a16:creationId xmlns:a16="http://schemas.microsoft.com/office/drawing/2014/main" id="{CC7B686C-5657-40C8-BF43-5335DAD1F120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90" name="Text Box 240">
          <a:extLst>
            <a:ext uri="{FF2B5EF4-FFF2-40B4-BE49-F238E27FC236}">
              <a16:creationId xmlns:a16="http://schemas.microsoft.com/office/drawing/2014/main" id="{F235B545-A795-4DDB-9F24-414773C639D1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381000</xdr:colOff>
      <xdr:row>31</xdr:row>
      <xdr:rowOff>38100</xdr:rowOff>
    </xdr:to>
    <xdr:sp macro="" textlink="">
      <xdr:nvSpPr>
        <xdr:cNvPr id="40391" name="Text Box 241">
          <a:extLst>
            <a:ext uri="{FF2B5EF4-FFF2-40B4-BE49-F238E27FC236}">
              <a16:creationId xmlns:a16="http://schemas.microsoft.com/office/drawing/2014/main" id="{B7F9ABAE-1FEE-4974-B6CC-A9C8B6D99C6C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323850</xdr:colOff>
      <xdr:row>35</xdr:row>
      <xdr:rowOff>0</xdr:rowOff>
    </xdr:from>
    <xdr:to>
      <xdr:col>16</xdr:col>
      <xdr:colOff>390525</xdr:colOff>
      <xdr:row>36</xdr:row>
      <xdr:rowOff>38100</xdr:rowOff>
    </xdr:to>
    <xdr:sp macro="" textlink="">
      <xdr:nvSpPr>
        <xdr:cNvPr id="40392" name="Text Box 246">
          <a:extLst>
            <a:ext uri="{FF2B5EF4-FFF2-40B4-BE49-F238E27FC236}">
              <a16:creationId xmlns:a16="http://schemas.microsoft.com/office/drawing/2014/main" id="{2A0A730E-40FA-46C1-992F-8BB06F72E253}"/>
            </a:ext>
          </a:extLst>
        </xdr:cNvPr>
        <xdr:cNvSpPr txBox="1">
          <a:spLocks noChangeArrowheads="1"/>
        </xdr:cNvSpPr>
      </xdr:nvSpPr>
      <xdr:spPr bwMode="auto">
        <a:xfrm>
          <a:off x="9801225" y="657225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390525</xdr:colOff>
      <xdr:row>22</xdr:row>
      <xdr:rowOff>200025</xdr:rowOff>
    </xdr:to>
    <xdr:sp macro="" textlink="">
      <xdr:nvSpPr>
        <xdr:cNvPr id="40393" name="Text Box 187">
          <a:extLst>
            <a:ext uri="{FF2B5EF4-FFF2-40B4-BE49-F238E27FC236}">
              <a16:creationId xmlns:a16="http://schemas.microsoft.com/office/drawing/2014/main" id="{C226FF17-DB92-4206-A4FA-B76E0E69E487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29</xdr:row>
      <xdr:rowOff>0</xdr:rowOff>
    </xdr:from>
    <xdr:to>
      <xdr:col>16</xdr:col>
      <xdr:colOff>390525</xdr:colOff>
      <xdr:row>30</xdr:row>
      <xdr:rowOff>57150</xdr:rowOff>
    </xdr:to>
    <xdr:sp macro="" textlink="">
      <xdr:nvSpPr>
        <xdr:cNvPr id="40394" name="Text Box 188">
          <a:extLst>
            <a:ext uri="{FF2B5EF4-FFF2-40B4-BE49-F238E27FC236}">
              <a16:creationId xmlns:a16="http://schemas.microsoft.com/office/drawing/2014/main" id="{F972EFAB-5B38-418E-ACE2-CB55FC9D4644}"/>
            </a:ext>
          </a:extLst>
        </xdr:cNvPr>
        <xdr:cNvSpPr txBox="1">
          <a:spLocks noChangeArrowheads="1"/>
        </xdr:cNvSpPr>
      </xdr:nvSpPr>
      <xdr:spPr bwMode="auto">
        <a:xfrm>
          <a:off x="9791700" y="57150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30</xdr:row>
      <xdr:rowOff>0</xdr:rowOff>
    </xdr:from>
    <xdr:to>
      <xdr:col>16</xdr:col>
      <xdr:colOff>390525</xdr:colOff>
      <xdr:row>31</xdr:row>
      <xdr:rowOff>57150</xdr:rowOff>
    </xdr:to>
    <xdr:sp macro="" textlink="">
      <xdr:nvSpPr>
        <xdr:cNvPr id="40395" name="Text Box 189">
          <a:extLst>
            <a:ext uri="{FF2B5EF4-FFF2-40B4-BE49-F238E27FC236}">
              <a16:creationId xmlns:a16="http://schemas.microsoft.com/office/drawing/2014/main" id="{7F9C79CB-CC58-4461-B215-3B7A575B8737}"/>
            </a:ext>
          </a:extLst>
        </xdr:cNvPr>
        <xdr:cNvSpPr txBox="1">
          <a:spLocks noChangeArrowheads="1"/>
        </xdr:cNvSpPr>
      </xdr:nvSpPr>
      <xdr:spPr bwMode="auto">
        <a:xfrm>
          <a:off x="9791700" y="5857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30</xdr:row>
      <xdr:rowOff>0</xdr:rowOff>
    </xdr:from>
    <xdr:to>
      <xdr:col>16</xdr:col>
      <xdr:colOff>390525</xdr:colOff>
      <xdr:row>31</xdr:row>
      <xdr:rowOff>57150</xdr:rowOff>
    </xdr:to>
    <xdr:sp macro="" textlink="">
      <xdr:nvSpPr>
        <xdr:cNvPr id="40396" name="Text Box 190">
          <a:extLst>
            <a:ext uri="{FF2B5EF4-FFF2-40B4-BE49-F238E27FC236}">
              <a16:creationId xmlns:a16="http://schemas.microsoft.com/office/drawing/2014/main" id="{8D239A0D-C84C-4D20-9690-F28B604A514D}"/>
            </a:ext>
          </a:extLst>
        </xdr:cNvPr>
        <xdr:cNvSpPr txBox="1">
          <a:spLocks noChangeArrowheads="1"/>
        </xdr:cNvSpPr>
      </xdr:nvSpPr>
      <xdr:spPr bwMode="auto">
        <a:xfrm>
          <a:off x="9791700" y="5857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30</xdr:row>
      <xdr:rowOff>0</xdr:rowOff>
    </xdr:from>
    <xdr:to>
      <xdr:col>16</xdr:col>
      <xdr:colOff>390525</xdr:colOff>
      <xdr:row>31</xdr:row>
      <xdr:rowOff>57150</xdr:rowOff>
    </xdr:to>
    <xdr:sp macro="" textlink="">
      <xdr:nvSpPr>
        <xdr:cNvPr id="40397" name="Text Box 191">
          <a:extLst>
            <a:ext uri="{FF2B5EF4-FFF2-40B4-BE49-F238E27FC236}">
              <a16:creationId xmlns:a16="http://schemas.microsoft.com/office/drawing/2014/main" id="{49616DBC-D2ED-408A-B3F1-747EA81939D7}"/>
            </a:ext>
          </a:extLst>
        </xdr:cNvPr>
        <xdr:cNvSpPr txBox="1">
          <a:spLocks noChangeArrowheads="1"/>
        </xdr:cNvSpPr>
      </xdr:nvSpPr>
      <xdr:spPr bwMode="auto">
        <a:xfrm>
          <a:off x="9791700" y="5857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30</xdr:row>
      <xdr:rowOff>0</xdr:rowOff>
    </xdr:from>
    <xdr:to>
      <xdr:col>16</xdr:col>
      <xdr:colOff>390525</xdr:colOff>
      <xdr:row>31</xdr:row>
      <xdr:rowOff>57150</xdr:rowOff>
    </xdr:to>
    <xdr:sp macro="" textlink="">
      <xdr:nvSpPr>
        <xdr:cNvPr id="40398" name="Text Box 192">
          <a:extLst>
            <a:ext uri="{FF2B5EF4-FFF2-40B4-BE49-F238E27FC236}">
              <a16:creationId xmlns:a16="http://schemas.microsoft.com/office/drawing/2014/main" id="{7C6FE2E1-D1CD-411F-AC14-4885885EC93F}"/>
            </a:ext>
          </a:extLst>
        </xdr:cNvPr>
        <xdr:cNvSpPr txBox="1">
          <a:spLocks noChangeArrowheads="1"/>
        </xdr:cNvSpPr>
      </xdr:nvSpPr>
      <xdr:spPr bwMode="auto">
        <a:xfrm>
          <a:off x="9791700" y="5857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390525</xdr:colOff>
      <xdr:row>32</xdr:row>
      <xdr:rowOff>57150</xdr:rowOff>
    </xdr:to>
    <xdr:sp macro="" textlink="">
      <xdr:nvSpPr>
        <xdr:cNvPr id="40399" name="Text Box 193">
          <a:extLst>
            <a:ext uri="{FF2B5EF4-FFF2-40B4-BE49-F238E27FC236}">
              <a16:creationId xmlns:a16="http://schemas.microsoft.com/office/drawing/2014/main" id="{C0CFEF67-D77B-4A10-AA0E-5A62CC454DA7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390525</xdr:colOff>
      <xdr:row>32</xdr:row>
      <xdr:rowOff>57150</xdr:rowOff>
    </xdr:to>
    <xdr:sp macro="" textlink="">
      <xdr:nvSpPr>
        <xdr:cNvPr id="40400" name="Text Box 194">
          <a:extLst>
            <a:ext uri="{FF2B5EF4-FFF2-40B4-BE49-F238E27FC236}">
              <a16:creationId xmlns:a16="http://schemas.microsoft.com/office/drawing/2014/main" id="{5502EC52-25C8-4C9B-99D8-FCB5AABA2A9F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390525</xdr:colOff>
      <xdr:row>32</xdr:row>
      <xdr:rowOff>57150</xdr:rowOff>
    </xdr:to>
    <xdr:sp macro="" textlink="">
      <xdr:nvSpPr>
        <xdr:cNvPr id="40401" name="Text Box 195">
          <a:extLst>
            <a:ext uri="{FF2B5EF4-FFF2-40B4-BE49-F238E27FC236}">
              <a16:creationId xmlns:a16="http://schemas.microsoft.com/office/drawing/2014/main" id="{F0E30B20-4E20-4DCC-81C5-A59670548EC9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390525</xdr:colOff>
      <xdr:row>22</xdr:row>
      <xdr:rowOff>200025</xdr:rowOff>
    </xdr:to>
    <xdr:sp macro="" textlink="">
      <xdr:nvSpPr>
        <xdr:cNvPr id="40402" name="Text Box 193">
          <a:extLst>
            <a:ext uri="{FF2B5EF4-FFF2-40B4-BE49-F238E27FC236}">
              <a16:creationId xmlns:a16="http://schemas.microsoft.com/office/drawing/2014/main" id="{D824727D-BCD7-4CB8-810A-9E7AD90B3A1F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390525</xdr:colOff>
      <xdr:row>22</xdr:row>
      <xdr:rowOff>200025</xdr:rowOff>
    </xdr:to>
    <xdr:sp macro="" textlink="">
      <xdr:nvSpPr>
        <xdr:cNvPr id="40403" name="Text Box 194">
          <a:extLst>
            <a:ext uri="{FF2B5EF4-FFF2-40B4-BE49-F238E27FC236}">
              <a16:creationId xmlns:a16="http://schemas.microsoft.com/office/drawing/2014/main" id="{79CA1B85-AB78-4B22-B33D-7117CDB6214E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390525</xdr:colOff>
      <xdr:row>22</xdr:row>
      <xdr:rowOff>200025</xdr:rowOff>
    </xdr:to>
    <xdr:sp macro="" textlink="">
      <xdr:nvSpPr>
        <xdr:cNvPr id="40404" name="Text Box 195">
          <a:extLst>
            <a:ext uri="{FF2B5EF4-FFF2-40B4-BE49-F238E27FC236}">
              <a16:creationId xmlns:a16="http://schemas.microsoft.com/office/drawing/2014/main" id="{E6C5DE7C-CEEB-47B0-B60E-68B53E61BF48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19</xdr:row>
      <xdr:rowOff>0</xdr:rowOff>
    </xdr:from>
    <xdr:to>
      <xdr:col>16</xdr:col>
      <xdr:colOff>390525</xdr:colOff>
      <xdr:row>20</xdr:row>
      <xdr:rowOff>66675</xdr:rowOff>
    </xdr:to>
    <xdr:sp macro="" textlink="">
      <xdr:nvSpPr>
        <xdr:cNvPr id="40405" name="Text Box 193">
          <a:extLst>
            <a:ext uri="{FF2B5EF4-FFF2-40B4-BE49-F238E27FC236}">
              <a16:creationId xmlns:a16="http://schemas.microsoft.com/office/drawing/2014/main" id="{19A902FC-15A0-41FB-B564-E93C6C29A616}"/>
            </a:ext>
          </a:extLst>
        </xdr:cNvPr>
        <xdr:cNvSpPr txBox="1">
          <a:spLocks noChangeArrowheads="1"/>
        </xdr:cNvSpPr>
      </xdr:nvSpPr>
      <xdr:spPr bwMode="auto">
        <a:xfrm>
          <a:off x="9791700" y="357187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19</xdr:row>
      <xdr:rowOff>0</xdr:rowOff>
    </xdr:from>
    <xdr:to>
      <xdr:col>16</xdr:col>
      <xdr:colOff>390525</xdr:colOff>
      <xdr:row>20</xdr:row>
      <xdr:rowOff>66675</xdr:rowOff>
    </xdr:to>
    <xdr:sp macro="" textlink="">
      <xdr:nvSpPr>
        <xdr:cNvPr id="40406" name="Text Box 194">
          <a:extLst>
            <a:ext uri="{FF2B5EF4-FFF2-40B4-BE49-F238E27FC236}">
              <a16:creationId xmlns:a16="http://schemas.microsoft.com/office/drawing/2014/main" id="{9746EFA6-EC4E-4E3C-A7F0-A43C0E7B91C9}"/>
            </a:ext>
          </a:extLst>
        </xdr:cNvPr>
        <xdr:cNvSpPr txBox="1">
          <a:spLocks noChangeArrowheads="1"/>
        </xdr:cNvSpPr>
      </xdr:nvSpPr>
      <xdr:spPr bwMode="auto">
        <a:xfrm>
          <a:off x="9791700" y="357187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19</xdr:row>
      <xdr:rowOff>0</xdr:rowOff>
    </xdr:from>
    <xdr:to>
      <xdr:col>16</xdr:col>
      <xdr:colOff>390525</xdr:colOff>
      <xdr:row>20</xdr:row>
      <xdr:rowOff>66675</xdr:rowOff>
    </xdr:to>
    <xdr:sp macro="" textlink="">
      <xdr:nvSpPr>
        <xdr:cNvPr id="40407" name="Text Box 195">
          <a:extLst>
            <a:ext uri="{FF2B5EF4-FFF2-40B4-BE49-F238E27FC236}">
              <a16:creationId xmlns:a16="http://schemas.microsoft.com/office/drawing/2014/main" id="{3274238F-8F41-44AE-BE37-15E9E2CF37FF}"/>
            </a:ext>
          </a:extLst>
        </xdr:cNvPr>
        <xdr:cNvSpPr txBox="1">
          <a:spLocks noChangeArrowheads="1"/>
        </xdr:cNvSpPr>
      </xdr:nvSpPr>
      <xdr:spPr bwMode="auto">
        <a:xfrm>
          <a:off x="9791700" y="3571875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390525</xdr:colOff>
      <xdr:row>32</xdr:row>
      <xdr:rowOff>57150</xdr:rowOff>
    </xdr:to>
    <xdr:sp macro="" textlink="">
      <xdr:nvSpPr>
        <xdr:cNvPr id="40408" name="Text Box 193">
          <a:extLst>
            <a:ext uri="{FF2B5EF4-FFF2-40B4-BE49-F238E27FC236}">
              <a16:creationId xmlns:a16="http://schemas.microsoft.com/office/drawing/2014/main" id="{114160C0-03A3-4FFD-9A37-D926B8AFDAAB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390525</xdr:colOff>
      <xdr:row>32</xdr:row>
      <xdr:rowOff>57150</xdr:rowOff>
    </xdr:to>
    <xdr:sp macro="" textlink="">
      <xdr:nvSpPr>
        <xdr:cNvPr id="40409" name="Text Box 194">
          <a:extLst>
            <a:ext uri="{FF2B5EF4-FFF2-40B4-BE49-F238E27FC236}">
              <a16:creationId xmlns:a16="http://schemas.microsoft.com/office/drawing/2014/main" id="{AA702751-5A87-4790-A27A-901663388032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390525</xdr:colOff>
      <xdr:row>32</xdr:row>
      <xdr:rowOff>57150</xdr:rowOff>
    </xdr:to>
    <xdr:sp macro="" textlink="">
      <xdr:nvSpPr>
        <xdr:cNvPr id="40410" name="Text Box 195">
          <a:extLst>
            <a:ext uri="{FF2B5EF4-FFF2-40B4-BE49-F238E27FC236}">
              <a16:creationId xmlns:a16="http://schemas.microsoft.com/office/drawing/2014/main" id="{7C1B36F1-AE3D-4477-806F-4F9EC111C42F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390525</xdr:colOff>
      <xdr:row>33</xdr:row>
      <xdr:rowOff>95250</xdr:rowOff>
    </xdr:to>
    <xdr:sp macro="" textlink="">
      <xdr:nvSpPr>
        <xdr:cNvPr id="40411" name="Text Box 193">
          <a:extLst>
            <a:ext uri="{FF2B5EF4-FFF2-40B4-BE49-F238E27FC236}">
              <a16:creationId xmlns:a16="http://schemas.microsoft.com/office/drawing/2014/main" id="{C2443FA5-3271-40AC-9204-D76AA03B8577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390525</xdr:colOff>
      <xdr:row>33</xdr:row>
      <xdr:rowOff>95250</xdr:rowOff>
    </xdr:to>
    <xdr:sp macro="" textlink="">
      <xdr:nvSpPr>
        <xdr:cNvPr id="40412" name="Text Box 194">
          <a:extLst>
            <a:ext uri="{FF2B5EF4-FFF2-40B4-BE49-F238E27FC236}">
              <a16:creationId xmlns:a16="http://schemas.microsoft.com/office/drawing/2014/main" id="{A6B6A5B6-B30B-413C-B682-24A67F5C17D5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390525</xdr:colOff>
      <xdr:row>33</xdr:row>
      <xdr:rowOff>95250</xdr:rowOff>
    </xdr:to>
    <xdr:sp macro="" textlink="">
      <xdr:nvSpPr>
        <xdr:cNvPr id="40413" name="Text Box 195">
          <a:extLst>
            <a:ext uri="{FF2B5EF4-FFF2-40B4-BE49-F238E27FC236}">
              <a16:creationId xmlns:a16="http://schemas.microsoft.com/office/drawing/2014/main" id="{33379F45-52A6-4E11-815D-FC4EB2089796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7620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200025</xdr:rowOff>
    </xdr:to>
    <xdr:sp macro="" textlink="">
      <xdr:nvSpPr>
        <xdr:cNvPr id="40414" name="Text Box 187">
          <a:extLst>
            <a:ext uri="{FF2B5EF4-FFF2-40B4-BE49-F238E27FC236}">
              <a16:creationId xmlns:a16="http://schemas.microsoft.com/office/drawing/2014/main" id="{731C93D3-1E62-46CB-9CE8-3B5F4A2CCC6A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200025</xdr:rowOff>
    </xdr:to>
    <xdr:sp macro="" textlink="">
      <xdr:nvSpPr>
        <xdr:cNvPr id="40415" name="Text Box 193">
          <a:extLst>
            <a:ext uri="{FF2B5EF4-FFF2-40B4-BE49-F238E27FC236}">
              <a16:creationId xmlns:a16="http://schemas.microsoft.com/office/drawing/2014/main" id="{E5084FE3-770D-4ABF-873B-531D0E3502EC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200025</xdr:rowOff>
    </xdr:to>
    <xdr:sp macro="" textlink="">
      <xdr:nvSpPr>
        <xdr:cNvPr id="40416" name="Text Box 194">
          <a:extLst>
            <a:ext uri="{FF2B5EF4-FFF2-40B4-BE49-F238E27FC236}">
              <a16:creationId xmlns:a16="http://schemas.microsoft.com/office/drawing/2014/main" id="{3F247DC5-FC0A-4B0F-841E-FAEF67B0D224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200025</xdr:rowOff>
    </xdr:to>
    <xdr:sp macro="" textlink="">
      <xdr:nvSpPr>
        <xdr:cNvPr id="40417" name="Text Box 195">
          <a:extLst>
            <a:ext uri="{FF2B5EF4-FFF2-40B4-BE49-F238E27FC236}">
              <a16:creationId xmlns:a16="http://schemas.microsoft.com/office/drawing/2014/main" id="{F09E9B69-5094-46E0-9EE3-4092F119091F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390525</xdr:colOff>
      <xdr:row>21</xdr:row>
      <xdr:rowOff>66675</xdr:rowOff>
    </xdr:to>
    <xdr:sp macro="" textlink="">
      <xdr:nvSpPr>
        <xdr:cNvPr id="40418" name="Text Box 193">
          <a:extLst>
            <a:ext uri="{FF2B5EF4-FFF2-40B4-BE49-F238E27FC236}">
              <a16:creationId xmlns:a16="http://schemas.microsoft.com/office/drawing/2014/main" id="{4399BF16-33BF-4A13-9B5C-DC9BEB67B9FC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390525</xdr:colOff>
      <xdr:row>21</xdr:row>
      <xdr:rowOff>66675</xdr:rowOff>
    </xdr:to>
    <xdr:sp macro="" textlink="">
      <xdr:nvSpPr>
        <xdr:cNvPr id="40419" name="Text Box 194">
          <a:extLst>
            <a:ext uri="{FF2B5EF4-FFF2-40B4-BE49-F238E27FC236}">
              <a16:creationId xmlns:a16="http://schemas.microsoft.com/office/drawing/2014/main" id="{ABEC482B-D274-47A9-8518-51C11BEDF6FC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390525</xdr:colOff>
      <xdr:row>21</xdr:row>
      <xdr:rowOff>66675</xdr:rowOff>
    </xdr:to>
    <xdr:sp macro="" textlink="">
      <xdr:nvSpPr>
        <xdr:cNvPr id="40420" name="Text Box 195">
          <a:extLst>
            <a:ext uri="{FF2B5EF4-FFF2-40B4-BE49-F238E27FC236}">
              <a16:creationId xmlns:a16="http://schemas.microsoft.com/office/drawing/2014/main" id="{41D58F2C-2C00-43A3-9B1C-73B4FDDA334D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21" name="Text Box 1">
          <a:extLst>
            <a:ext uri="{FF2B5EF4-FFF2-40B4-BE49-F238E27FC236}">
              <a16:creationId xmlns:a16="http://schemas.microsoft.com/office/drawing/2014/main" id="{9CDC8720-B240-4DBD-B55A-00CB06CC5C4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22" name="Text Box 23">
          <a:extLst>
            <a:ext uri="{FF2B5EF4-FFF2-40B4-BE49-F238E27FC236}">
              <a16:creationId xmlns:a16="http://schemas.microsoft.com/office/drawing/2014/main" id="{E87EC1F1-772A-4678-82C7-74715E2F78F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23" name="Text Box 24">
          <a:extLst>
            <a:ext uri="{FF2B5EF4-FFF2-40B4-BE49-F238E27FC236}">
              <a16:creationId xmlns:a16="http://schemas.microsoft.com/office/drawing/2014/main" id="{B4E35A9C-54FA-45D3-9DF2-54AE26AF0BA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24" name="Text Box 25">
          <a:extLst>
            <a:ext uri="{FF2B5EF4-FFF2-40B4-BE49-F238E27FC236}">
              <a16:creationId xmlns:a16="http://schemas.microsoft.com/office/drawing/2014/main" id="{018869A6-D7C3-4E04-92ED-B9DF62A91BF7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25" name="Text Box 26">
          <a:extLst>
            <a:ext uri="{FF2B5EF4-FFF2-40B4-BE49-F238E27FC236}">
              <a16:creationId xmlns:a16="http://schemas.microsoft.com/office/drawing/2014/main" id="{4941A0F4-7104-4FAB-B507-5BE1F11CCC1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26" name="Text Box 27">
          <a:extLst>
            <a:ext uri="{FF2B5EF4-FFF2-40B4-BE49-F238E27FC236}">
              <a16:creationId xmlns:a16="http://schemas.microsoft.com/office/drawing/2014/main" id="{77B7350C-93C1-45A6-89D4-D5B9558592D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27" name="Text Box 28">
          <a:extLst>
            <a:ext uri="{FF2B5EF4-FFF2-40B4-BE49-F238E27FC236}">
              <a16:creationId xmlns:a16="http://schemas.microsoft.com/office/drawing/2014/main" id="{178FA1A6-9933-4A56-834C-4BCBEC3B1A7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28" name="Text Box 29">
          <a:extLst>
            <a:ext uri="{FF2B5EF4-FFF2-40B4-BE49-F238E27FC236}">
              <a16:creationId xmlns:a16="http://schemas.microsoft.com/office/drawing/2014/main" id="{46C1091B-6971-46B2-853B-5C51D6A504F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29" name="Text Box 30">
          <a:extLst>
            <a:ext uri="{FF2B5EF4-FFF2-40B4-BE49-F238E27FC236}">
              <a16:creationId xmlns:a16="http://schemas.microsoft.com/office/drawing/2014/main" id="{D9F2E760-C71D-4CEC-ABCD-993AA7120A6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30" name="Text Box 31">
          <a:extLst>
            <a:ext uri="{FF2B5EF4-FFF2-40B4-BE49-F238E27FC236}">
              <a16:creationId xmlns:a16="http://schemas.microsoft.com/office/drawing/2014/main" id="{3A60AA60-5695-4317-B4D8-794507C711A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31" name="Text Box 32">
          <a:extLst>
            <a:ext uri="{FF2B5EF4-FFF2-40B4-BE49-F238E27FC236}">
              <a16:creationId xmlns:a16="http://schemas.microsoft.com/office/drawing/2014/main" id="{CA50EF7C-0574-4441-B26C-D24031C6847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32" name="Text Box 33">
          <a:extLst>
            <a:ext uri="{FF2B5EF4-FFF2-40B4-BE49-F238E27FC236}">
              <a16:creationId xmlns:a16="http://schemas.microsoft.com/office/drawing/2014/main" id="{12D23861-0D97-4D3A-8641-D58ED986061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33" name="Text Box 34">
          <a:extLst>
            <a:ext uri="{FF2B5EF4-FFF2-40B4-BE49-F238E27FC236}">
              <a16:creationId xmlns:a16="http://schemas.microsoft.com/office/drawing/2014/main" id="{4D693E43-DEC1-4496-98EA-C9D448223E0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34" name="Text Box 35">
          <a:extLst>
            <a:ext uri="{FF2B5EF4-FFF2-40B4-BE49-F238E27FC236}">
              <a16:creationId xmlns:a16="http://schemas.microsoft.com/office/drawing/2014/main" id="{50F50EFE-511F-4B2E-A5AA-5BDF5CA90D0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35" name="Text Box 36">
          <a:extLst>
            <a:ext uri="{FF2B5EF4-FFF2-40B4-BE49-F238E27FC236}">
              <a16:creationId xmlns:a16="http://schemas.microsoft.com/office/drawing/2014/main" id="{86DB0998-38F5-41E3-9F48-D6C1DD37B13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36" name="Text Box 37">
          <a:extLst>
            <a:ext uri="{FF2B5EF4-FFF2-40B4-BE49-F238E27FC236}">
              <a16:creationId xmlns:a16="http://schemas.microsoft.com/office/drawing/2014/main" id="{371705D0-FFD6-42D9-B17C-E9D8FCFD5947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37" name="Text Box 38">
          <a:extLst>
            <a:ext uri="{FF2B5EF4-FFF2-40B4-BE49-F238E27FC236}">
              <a16:creationId xmlns:a16="http://schemas.microsoft.com/office/drawing/2014/main" id="{5B2AC6DF-3AB7-4308-8DD7-45D8038F4D2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38" name="Text Box 39">
          <a:extLst>
            <a:ext uri="{FF2B5EF4-FFF2-40B4-BE49-F238E27FC236}">
              <a16:creationId xmlns:a16="http://schemas.microsoft.com/office/drawing/2014/main" id="{4AA8964A-27DB-438A-BA6E-16C034C9C08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39" name="Text Box 40">
          <a:extLst>
            <a:ext uri="{FF2B5EF4-FFF2-40B4-BE49-F238E27FC236}">
              <a16:creationId xmlns:a16="http://schemas.microsoft.com/office/drawing/2014/main" id="{8E9AE7D1-4FD1-44FE-A5E6-2AC5A5CBE0A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40" name="Text Box 41">
          <a:extLst>
            <a:ext uri="{FF2B5EF4-FFF2-40B4-BE49-F238E27FC236}">
              <a16:creationId xmlns:a16="http://schemas.microsoft.com/office/drawing/2014/main" id="{61E63BCB-986F-46FC-B90E-FC2A9F0B342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41" name="Text Box 42">
          <a:extLst>
            <a:ext uri="{FF2B5EF4-FFF2-40B4-BE49-F238E27FC236}">
              <a16:creationId xmlns:a16="http://schemas.microsoft.com/office/drawing/2014/main" id="{CA93B684-9F7D-486D-A912-A453D34152A9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42" name="Text Box 43">
          <a:extLst>
            <a:ext uri="{FF2B5EF4-FFF2-40B4-BE49-F238E27FC236}">
              <a16:creationId xmlns:a16="http://schemas.microsoft.com/office/drawing/2014/main" id="{BB565FFF-CCAA-48F4-AEC4-4A58C182C4A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43" name="Text Box 44">
          <a:extLst>
            <a:ext uri="{FF2B5EF4-FFF2-40B4-BE49-F238E27FC236}">
              <a16:creationId xmlns:a16="http://schemas.microsoft.com/office/drawing/2014/main" id="{5A7B3B43-631E-4E81-A515-BA6312236FC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44" name="Text Box 45">
          <a:extLst>
            <a:ext uri="{FF2B5EF4-FFF2-40B4-BE49-F238E27FC236}">
              <a16:creationId xmlns:a16="http://schemas.microsoft.com/office/drawing/2014/main" id="{F7985763-A912-4A3E-BDAC-03D85F45F23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45" name="Text Box 46">
          <a:extLst>
            <a:ext uri="{FF2B5EF4-FFF2-40B4-BE49-F238E27FC236}">
              <a16:creationId xmlns:a16="http://schemas.microsoft.com/office/drawing/2014/main" id="{C8386372-4B76-4D0F-AE84-5CAC995599C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46" name="Text Box 47">
          <a:extLst>
            <a:ext uri="{FF2B5EF4-FFF2-40B4-BE49-F238E27FC236}">
              <a16:creationId xmlns:a16="http://schemas.microsoft.com/office/drawing/2014/main" id="{0CF253BE-09CD-439B-8C3D-450AC2849943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47" name="Text Box 48">
          <a:extLst>
            <a:ext uri="{FF2B5EF4-FFF2-40B4-BE49-F238E27FC236}">
              <a16:creationId xmlns:a16="http://schemas.microsoft.com/office/drawing/2014/main" id="{F12786A6-2892-4E60-83F6-C7CBF9CDC047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48" name="Text Box 49">
          <a:extLst>
            <a:ext uri="{FF2B5EF4-FFF2-40B4-BE49-F238E27FC236}">
              <a16:creationId xmlns:a16="http://schemas.microsoft.com/office/drawing/2014/main" id="{84BBFC72-1A34-424E-9C0B-9E242BD948D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49" name="Text Box 50">
          <a:extLst>
            <a:ext uri="{FF2B5EF4-FFF2-40B4-BE49-F238E27FC236}">
              <a16:creationId xmlns:a16="http://schemas.microsoft.com/office/drawing/2014/main" id="{2BC14EE6-3A16-4DE7-973E-425311CC6D43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50" name="Text Box 51">
          <a:extLst>
            <a:ext uri="{FF2B5EF4-FFF2-40B4-BE49-F238E27FC236}">
              <a16:creationId xmlns:a16="http://schemas.microsoft.com/office/drawing/2014/main" id="{0E0535BB-22DF-475C-841A-F1A8BCD0AD6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51" name="Text Box 52">
          <a:extLst>
            <a:ext uri="{FF2B5EF4-FFF2-40B4-BE49-F238E27FC236}">
              <a16:creationId xmlns:a16="http://schemas.microsoft.com/office/drawing/2014/main" id="{B641D7C3-09FB-409E-9155-AE36EE587E13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52" name="Text Box 53">
          <a:extLst>
            <a:ext uri="{FF2B5EF4-FFF2-40B4-BE49-F238E27FC236}">
              <a16:creationId xmlns:a16="http://schemas.microsoft.com/office/drawing/2014/main" id="{29167547-1FF3-4A5B-B704-3D919C7E6CB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53" name="Text Box 54">
          <a:extLst>
            <a:ext uri="{FF2B5EF4-FFF2-40B4-BE49-F238E27FC236}">
              <a16:creationId xmlns:a16="http://schemas.microsoft.com/office/drawing/2014/main" id="{A78B4A04-E753-4B21-91B8-0FD72012CE19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54" name="Text Box 55">
          <a:extLst>
            <a:ext uri="{FF2B5EF4-FFF2-40B4-BE49-F238E27FC236}">
              <a16:creationId xmlns:a16="http://schemas.microsoft.com/office/drawing/2014/main" id="{B0F59F08-82F3-4D95-A5F3-C1B34A5394A9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55" name="Text Box 56">
          <a:extLst>
            <a:ext uri="{FF2B5EF4-FFF2-40B4-BE49-F238E27FC236}">
              <a16:creationId xmlns:a16="http://schemas.microsoft.com/office/drawing/2014/main" id="{FF26F789-C50B-41BE-BFBB-6DD9760C4001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56" name="Text Box 57">
          <a:extLst>
            <a:ext uri="{FF2B5EF4-FFF2-40B4-BE49-F238E27FC236}">
              <a16:creationId xmlns:a16="http://schemas.microsoft.com/office/drawing/2014/main" id="{F7466B70-EC92-4D5B-8974-0F694226F1D7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57" name="Text Box 58">
          <a:extLst>
            <a:ext uri="{FF2B5EF4-FFF2-40B4-BE49-F238E27FC236}">
              <a16:creationId xmlns:a16="http://schemas.microsoft.com/office/drawing/2014/main" id="{37A81430-C147-4463-A300-E5A08FC628C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58" name="Text Box 59">
          <a:extLst>
            <a:ext uri="{FF2B5EF4-FFF2-40B4-BE49-F238E27FC236}">
              <a16:creationId xmlns:a16="http://schemas.microsoft.com/office/drawing/2014/main" id="{1951D11B-367B-4DBD-AE53-80E98AC8319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59" name="Text Box 60">
          <a:extLst>
            <a:ext uri="{FF2B5EF4-FFF2-40B4-BE49-F238E27FC236}">
              <a16:creationId xmlns:a16="http://schemas.microsoft.com/office/drawing/2014/main" id="{AFD707E4-E52E-4F7B-89C1-7BD39BE47D2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60" name="Text Box 61">
          <a:extLst>
            <a:ext uri="{FF2B5EF4-FFF2-40B4-BE49-F238E27FC236}">
              <a16:creationId xmlns:a16="http://schemas.microsoft.com/office/drawing/2014/main" id="{EBB8E827-784E-45F9-B067-31425D69693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61" name="Text Box 62">
          <a:extLst>
            <a:ext uri="{FF2B5EF4-FFF2-40B4-BE49-F238E27FC236}">
              <a16:creationId xmlns:a16="http://schemas.microsoft.com/office/drawing/2014/main" id="{4E3AC24A-9FB5-41F1-A67D-D5C25985067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62" name="Text Box 63">
          <a:extLst>
            <a:ext uri="{FF2B5EF4-FFF2-40B4-BE49-F238E27FC236}">
              <a16:creationId xmlns:a16="http://schemas.microsoft.com/office/drawing/2014/main" id="{449A41B7-A2F1-489D-8124-91C8AED5E4E9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63" name="Text Box 64">
          <a:extLst>
            <a:ext uri="{FF2B5EF4-FFF2-40B4-BE49-F238E27FC236}">
              <a16:creationId xmlns:a16="http://schemas.microsoft.com/office/drawing/2014/main" id="{6572783A-3F7A-45DF-B66D-289A5D15612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64" name="Text Box 65">
          <a:extLst>
            <a:ext uri="{FF2B5EF4-FFF2-40B4-BE49-F238E27FC236}">
              <a16:creationId xmlns:a16="http://schemas.microsoft.com/office/drawing/2014/main" id="{AAC83C86-7BD7-48EB-B0F7-591EA1CAEA9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65" name="Text Box 66">
          <a:extLst>
            <a:ext uri="{FF2B5EF4-FFF2-40B4-BE49-F238E27FC236}">
              <a16:creationId xmlns:a16="http://schemas.microsoft.com/office/drawing/2014/main" id="{29CE6B7D-7AAB-48F6-81AE-B75B5F0DEB13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66" name="Text Box 67">
          <a:extLst>
            <a:ext uri="{FF2B5EF4-FFF2-40B4-BE49-F238E27FC236}">
              <a16:creationId xmlns:a16="http://schemas.microsoft.com/office/drawing/2014/main" id="{FA006C11-1B11-4499-A563-90FB1FCEBCD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67" name="Text Box 68">
          <a:extLst>
            <a:ext uri="{FF2B5EF4-FFF2-40B4-BE49-F238E27FC236}">
              <a16:creationId xmlns:a16="http://schemas.microsoft.com/office/drawing/2014/main" id="{9871DA60-8FA6-432F-A4AC-126B60C6ED4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68" name="Text Box 69">
          <a:extLst>
            <a:ext uri="{FF2B5EF4-FFF2-40B4-BE49-F238E27FC236}">
              <a16:creationId xmlns:a16="http://schemas.microsoft.com/office/drawing/2014/main" id="{D3CE902A-AAE6-4F54-B81F-86886ED4049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69" name="Text Box 70">
          <a:extLst>
            <a:ext uri="{FF2B5EF4-FFF2-40B4-BE49-F238E27FC236}">
              <a16:creationId xmlns:a16="http://schemas.microsoft.com/office/drawing/2014/main" id="{8AC95B87-70BF-441A-9FD0-A57433B8C3F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76200</xdr:colOff>
      <xdr:row>40</xdr:row>
      <xdr:rowOff>38100</xdr:rowOff>
    </xdr:to>
    <xdr:sp macro="" textlink="">
      <xdr:nvSpPr>
        <xdr:cNvPr id="40470" name="Text Box 71">
          <a:extLst>
            <a:ext uri="{FF2B5EF4-FFF2-40B4-BE49-F238E27FC236}">
              <a16:creationId xmlns:a16="http://schemas.microsoft.com/office/drawing/2014/main" id="{5C5AF900-3CE8-4894-925A-377A0C7E9CAE}"/>
            </a:ext>
          </a:extLst>
        </xdr:cNvPr>
        <xdr:cNvSpPr txBox="1">
          <a:spLocks noChangeArrowheads="1"/>
        </xdr:cNvSpPr>
      </xdr:nvSpPr>
      <xdr:spPr bwMode="auto">
        <a:xfrm>
          <a:off x="100107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71" name="Text Box 72">
          <a:extLst>
            <a:ext uri="{FF2B5EF4-FFF2-40B4-BE49-F238E27FC236}">
              <a16:creationId xmlns:a16="http://schemas.microsoft.com/office/drawing/2014/main" id="{8133F568-8F76-4EF4-91DF-7034E3C7A58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72" name="Text Box 73">
          <a:extLst>
            <a:ext uri="{FF2B5EF4-FFF2-40B4-BE49-F238E27FC236}">
              <a16:creationId xmlns:a16="http://schemas.microsoft.com/office/drawing/2014/main" id="{B762CAC6-3115-465A-9450-BB10F9B9B1A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73" name="Text Box 77">
          <a:extLst>
            <a:ext uri="{FF2B5EF4-FFF2-40B4-BE49-F238E27FC236}">
              <a16:creationId xmlns:a16="http://schemas.microsoft.com/office/drawing/2014/main" id="{8542EC4D-360B-4E96-BF1D-814FBC7CFE6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74" name="Text Box 78">
          <a:extLst>
            <a:ext uri="{FF2B5EF4-FFF2-40B4-BE49-F238E27FC236}">
              <a16:creationId xmlns:a16="http://schemas.microsoft.com/office/drawing/2014/main" id="{002EB185-D843-491B-BF33-42334DBCC9B1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75" name="Text Box 79">
          <a:extLst>
            <a:ext uri="{FF2B5EF4-FFF2-40B4-BE49-F238E27FC236}">
              <a16:creationId xmlns:a16="http://schemas.microsoft.com/office/drawing/2014/main" id="{3DA89872-EF7C-43C0-99C6-8AAC7EB11CB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76" name="Text Box 80">
          <a:extLst>
            <a:ext uri="{FF2B5EF4-FFF2-40B4-BE49-F238E27FC236}">
              <a16:creationId xmlns:a16="http://schemas.microsoft.com/office/drawing/2014/main" id="{E8452124-90D0-4A7E-9E92-41941EB0B10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77" name="Text Box 81">
          <a:extLst>
            <a:ext uri="{FF2B5EF4-FFF2-40B4-BE49-F238E27FC236}">
              <a16:creationId xmlns:a16="http://schemas.microsoft.com/office/drawing/2014/main" id="{C961D24A-C8C4-4A57-A388-5BCCF1309A57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78" name="Text Box 82">
          <a:extLst>
            <a:ext uri="{FF2B5EF4-FFF2-40B4-BE49-F238E27FC236}">
              <a16:creationId xmlns:a16="http://schemas.microsoft.com/office/drawing/2014/main" id="{F133C28D-354D-4597-A032-16E72A53860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79" name="Text Box 84">
          <a:extLst>
            <a:ext uri="{FF2B5EF4-FFF2-40B4-BE49-F238E27FC236}">
              <a16:creationId xmlns:a16="http://schemas.microsoft.com/office/drawing/2014/main" id="{71E6FF7D-4A2E-4045-8151-CBC295EC8AD9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80" name="Text Box 85">
          <a:extLst>
            <a:ext uri="{FF2B5EF4-FFF2-40B4-BE49-F238E27FC236}">
              <a16:creationId xmlns:a16="http://schemas.microsoft.com/office/drawing/2014/main" id="{5740CF75-6B7E-4CC6-94D5-4AF90057F0B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81" name="Text Box 89">
          <a:extLst>
            <a:ext uri="{FF2B5EF4-FFF2-40B4-BE49-F238E27FC236}">
              <a16:creationId xmlns:a16="http://schemas.microsoft.com/office/drawing/2014/main" id="{B025BDC9-BEBE-41E2-A7A5-6A84563BA91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82" name="Text Box 90">
          <a:extLst>
            <a:ext uri="{FF2B5EF4-FFF2-40B4-BE49-F238E27FC236}">
              <a16:creationId xmlns:a16="http://schemas.microsoft.com/office/drawing/2014/main" id="{BFC24F3F-8259-4102-8C8F-BBDC7CE1895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83" name="Text Box 91">
          <a:extLst>
            <a:ext uri="{FF2B5EF4-FFF2-40B4-BE49-F238E27FC236}">
              <a16:creationId xmlns:a16="http://schemas.microsoft.com/office/drawing/2014/main" id="{D6D23B23-1F11-47E5-9814-BFC599AC367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84" name="Text Box 92">
          <a:extLst>
            <a:ext uri="{FF2B5EF4-FFF2-40B4-BE49-F238E27FC236}">
              <a16:creationId xmlns:a16="http://schemas.microsoft.com/office/drawing/2014/main" id="{557AD7A2-91CA-4400-A112-8A3905F59C79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85" name="Text Box 93">
          <a:extLst>
            <a:ext uri="{FF2B5EF4-FFF2-40B4-BE49-F238E27FC236}">
              <a16:creationId xmlns:a16="http://schemas.microsoft.com/office/drawing/2014/main" id="{AE773905-DE90-448C-B3B4-238AAC03663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86" name="Text Box 94">
          <a:extLst>
            <a:ext uri="{FF2B5EF4-FFF2-40B4-BE49-F238E27FC236}">
              <a16:creationId xmlns:a16="http://schemas.microsoft.com/office/drawing/2014/main" id="{94E55FA2-2C1D-4D65-9B8D-D19B800D55B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87" name="Text Box 95">
          <a:extLst>
            <a:ext uri="{FF2B5EF4-FFF2-40B4-BE49-F238E27FC236}">
              <a16:creationId xmlns:a16="http://schemas.microsoft.com/office/drawing/2014/main" id="{49F8822D-2D02-4264-B78C-84FAD02049D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88" name="Text Box 96">
          <a:extLst>
            <a:ext uri="{FF2B5EF4-FFF2-40B4-BE49-F238E27FC236}">
              <a16:creationId xmlns:a16="http://schemas.microsoft.com/office/drawing/2014/main" id="{577ED88A-7EC9-4155-960F-ADFD485C05F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89" name="Text Box 97">
          <a:extLst>
            <a:ext uri="{FF2B5EF4-FFF2-40B4-BE49-F238E27FC236}">
              <a16:creationId xmlns:a16="http://schemas.microsoft.com/office/drawing/2014/main" id="{E9C07973-96DC-4F03-8C83-D26FA7E9C031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90" name="Text Box 101">
          <a:extLst>
            <a:ext uri="{FF2B5EF4-FFF2-40B4-BE49-F238E27FC236}">
              <a16:creationId xmlns:a16="http://schemas.microsoft.com/office/drawing/2014/main" id="{8818403F-63FD-4A28-89D3-8683FE32BA9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91" name="Text Box 102">
          <a:extLst>
            <a:ext uri="{FF2B5EF4-FFF2-40B4-BE49-F238E27FC236}">
              <a16:creationId xmlns:a16="http://schemas.microsoft.com/office/drawing/2014/main" id="{8CC3AAED-4DDB-4779-83F0-A2120CCC73B1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92" name="Text Box 103">
          <a:extLst>
            <a:ext uri="{FF2B5EF4-FFF2-40B4-BE49-F238E27FC236}">
              <a16:creationId xmlns:a16="http://schemas.microsoft.com/office/drawing/2014/main" id="{0A39B34C-54E8-4A19-88D4-3D8AB6A97EC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93" name="Text Box 104">
          <a:extLst>
            <a:ext uri="{FF2B5EF4-FFF2-40B4-BE49-F238E27FC236}">
              <a16:creationId xmlns:a16="http://schemas.microsoft.com/office/drawing/2014/main" id="{8BD8DC77-7E24-4DFE-9AC7-F53515823D03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94" name="Text Box 105">
          <a:extLst>
            <a:ext uri="{FF2B5EF4-FFF2-40B4-BE49-F238E27FC236}">
              <a16:creationId xmlns:a16="http://schemas.microsoft.com/office/drawing/2014/main" id="{2E53C58E-6D64-4B61-B91F-F00B3576B7D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95" name="Text Box 106">
          <a:extLst>
            <a:ext uri="{FF2B5EF4-FFF2-40B4-BE49-F238E27FC236}">
              <a16:creationId xmlns:a16="http://schemas.microsoft.com/office/drawing/2014/main" id="{8D1F232B-D42F-476B-84A0-762A8AB0123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96" name="Text Box 107">
          <a:extLst>
            <a:ext uri="{FF2B5EF4-FFF2-40B4-BE49-F238E27FC236}">
              <a16:creationId xmlns:a16="http://schemas.microsoft.com/office/drawing/2014/main" id="{A02D7AC5-E541-44D7-9D5D-E88977672E4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97" name="Text Box 108">
          <a:extLst>
            <a:ext uri="{FF2B5EF4-FFF2-40B4-BE49-F238E27FC236}">
              <a16:creationId xmlns:a16="http://schemas.microsoft.com/office/drawing/2014/main" id="{B97FBFA9-8720-4D63-80FD-144C1EB723A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98" name="Text Box 109">
          <a:extLst>
            <a:ext uri="{FF2B5EF4-FFF2-40B4-BE49-F238E27FC236}">
              <a16:creationId xmlns:a16="http://schemas.microsoft.com/office/drawing/2014/main" id="{1A4C54CB-23C1-4203-ACE3-348DF4C0804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499" name="Text Box 113">
          <a:extLst>
            <a:ext uri="{FF2B5EF4-FFF2-40B4-BE49-F238E27FC236}">
              <a16:creationId xmlns:a16="http://schemas.microsoft.com/office/drawing/2014/main" id="{3DAC9183-7ACF-4269-A692-40912B8BC273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00" name="Text Box 114">
          <a:extLst>
            <a:ext uri="{FF2B5EF4-FFF2-40B4-BE49-F238E27FC236}">
              <a16:creationId xmlns:a16="http://schemas.microsoft.com/office/drawing/2014/main" id="{9C22E22A-5377-4143-B03C-E9ED02A76DB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01" name="Text Box 115">
          <a:extLst>
            <a:ext uri="{FF2B5EF4-FFF2-40B4-BE49-F238E27FC236}">
              <a16:creationId xmlns:a16="http://schemas.microsoft.com/office/drawing/2014/main" id="{18ADDE47-36B2-4F2E-8B32-9A54D8624EC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02" name="Text Box 116">
          <a:extLst>
            <a:ext uri="{FF2B5EF4-FFF2-40B4-BE49-F238E27FC236}">
              <a16:creationId xmlns:a16="http://schemas.microsoft.com/office/drawing/2014/main" id="{9FF166BC-EBEB-4EC4-B6D1-BA7B844EB2D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03" name="Text Box 117">
          <a:extLst>
            <a:ext uri="{FF2B5EF4-FFF2-40B4-BE49-F238E27FC236}">
              <a16:creationId xmlns:a16="http://schemas.microsoft.com/office/drawing/2014/main" id="{340FA9CB-A414-4ADA-BB74-A31625104C2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04" name="Text Box 118">
          <a:extLst>
            <a:ext uri="{FF2B5EF4-FFF2-40B4-BE49-F238E27FC236}">
              <a16:creationId xmlns:a16="http://schemas.microsoft.com/office/drawing/2014/main" id="{52225D69-BE20-4BB7-9347-B1D15048F997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05" name="Text Box 119">
          <a:extLst>
            <a:ext uri="{FF2B5EF4-FFF2-40B4-BE49-F238E27FC236}">
              <a16:creationId xmlns:a16="http://schemas.microsoft.com/office/drawing/2014/main" id="{CB2DE6B4-FF03-4205-8AFC-D444C7CC98B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06" name="Text Box 120">
          <a:extLst>
            <a:ext uri="{FF2B5EF4-FFF2-40B4-BE49-F238E27FC236}">
              <a16:creationId xmlns:a16="http://schemas.microsoft.com/office/drawing/2014/main" id="{35EAB01D-7640-4589-8783-36631EC045D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07" name="Text Box 121">
          <a:extLst>
            <a:ext uri="{FF2B5EF4-FFF2-40B4-BE49-F238E27FC236}">
              <a16:creationId xmlns:a16="http://schemas.microsoft.com/office/drawing/2014/main" id="{0076E3D6-34A1-4386-BF7D-124CBEAC555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08" name="Text Box 125">
          <a:extLst>
            <a:ext uri="{FF2B5EF4-FFF2-40B4-BE49-F238E27FC236}">
              <a16:creationId xmlns:a16="http://schemas.microsoft.com/office/drawing/2014/main" id="{ADF7C567-3799-4EB7-A345-4330F338457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09" name="Text Box 126">
          <a:extLst>
            <a:ext uri="{FF2B5EF4-FFF2-40B4-BE49-F238E27FC236}">
              <a16:creationId xmlns:a16="http://schemas.microsoft.com/office/drawing/2014/main" id="{A777E89B-ECC1-46D4-A96B-8E0E79594D3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10" name="Text Box 127">
          <a:extLst>
            <a:ext uri="{FF2B5EF4-FFF2-40B4-BE49-F238E27FC236}">
              <a16:creationId xmlns:a16="http://schemas.microsoft.com/office/drawing/2014/main" id="{87FD006F-2EF3-497C-B345-54574AF5D2E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11" name="Text Box 128">
          <a:extLst>
            <a:ext uri="{FF2B5EF4-FFF2-40B4-BE49-F238E27FC236}">
              <a16:creationId xmlns:a16="http://schemas.microsoft.com/office/drawing/2014/main" id="{FA1640F9-A44B-48F4-BB3E-39343F6AF00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12" name="Text Box 129">
          <a:extLst>
            <a:ext uri="{FF2B5EF4-FFF2-40B4-BE49-F238E27FC236}">
              <a16:creationId xmlns:a16="http://schemas.microsoft.com/office/drawing/2014/main" id="{DD6439C4-B4B5-4B36-9A29-330E8FED4FE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13" name="Text Box 130">
          <a:extLst>
            <a:ext uri="{FF2B5EF4-FFF2-40B4-BE49-F238E27FC236}">
              <a16:creationId xmlns:a16="http://schemas.microsoft.com/office/drawing/2014/main" id="{AB5C21FD-4728-4F1F-BBCC-11F3DFA12F8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14" name="Text Box 131">
          <a:extLst>
            <a:ext uri="{FF2B5EF4-FFF2-40B4-BE49-F238E27FC236}">
              <a16:creationId xmlns:a16="http://schemas.microsoft.com/office/drawing/2014/main" id="{7CD25590-62E6-475A-BAB9-DC04F4752D43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15" name="Text Box 132">
          <a:extLst>
            <a:ext uri="{FF2B5EF4-FFF2-40B4-BE49-F238E27FC236}">
              <a16:creationId xmlns:a16="http://schemas.microsoft.com/office/drawing/2014/main" id="{6BD4800F-7F23-48D6-B2C3-E4A6CE2785C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16" name="Text Box 133">
          <a:extLst>
            <a:ext uri="{FF2B5EF4-FFF2-40B4-BE49-F238E27FC236}">
              <a16:creationId xmlns:a16="http://schemas.microsoft.com/office/drawing/2014/main" id="{4DAF2753-F7ED-449B-993E-9A1870B18D1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17" name="Text Box 137">
          <a:extLst>
            <a:ext uri="{FF2B5EF4-FFF2-40B4-BE49-F238E27FC236}">
              <a16:creationId xmlns:a16="http://schemas.microsoft.com/office/drawing/2014/main" id="{D5B31324-E366-41B4-BD89-1EBCEAB085C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18" name="Text Box 138">
          <a:extLst>
            <a:ext uri="{FF2B5EF4-FFF2-40B4-BE49-F238E27FC236}">
              <a16:creationId xmlns:a16="http://schemas.microsoft.com/office/drawing/2014/main" id="{27A6A0F9-B291-4856-9542-4385A773986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19" name="Text Box 139">
          <a:extLst>
            <a:ext uri="{FF2B5EF4-FFF2-40B4-BE49-F238E27FC236}">
              <a16:creationId xmlns:a16="http://schemas.microsoft.com/office/drawing/2014/main" id="{E1814854-915D-419D-B12A-3157129D2D0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20" name="Text Box 140">
          <a:extLst>
            <a:ext uri="{FF2B5EF4-FFF2-40B4-BE49-F238E27FC236}">
              <a16:creationId xmlns:a16="http://schemas.microsoft.com/office/drawing/2014/main" id="{125E36B2-CE14-4B57-A0FB-47898110363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21" name="Text Box 141">
          <a:extLst>
            <a:ext uri="{FF2B5EF4-FFF2-40B4-BE49-F238E27FC236}">
              <a16:creationId xmlns:a16="http://schemas.microsoft.com/office/drawing/2014/main" id="{BDF4CE46-FB2D-4D31-965E-520AC80B0DE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22" name="Text Box 142">
          <a:extLst>
            <a:ext uri="{FF2B5EF4-FFF2-40B4-BE49-F238E27FC236}">
              <a16:creationId xmlns:a16="http://schemas.microsoft.com/office/drawing/2014/main" id="{A3760853-BDF1-46BD-9421-2170F667AD3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23" name="Text Box 143">
          <a:extLst>
            <a:ext uri="{FF2B5EF4-FFF2-40B4-BE49-F238E27FC236}">
              <a16:creationId xmlns:a16="http://schemas.microsoft.com/office/drawing/2014/main" id="{0ACC3062-9AFE-49DA-B11A-5250D6FF95E7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24" name="Text Box 144">
          <a:extLst>
            <a:ext uri="{FF2B5EF4-FFF2-40B4-BE49-F238E27FC236}">
              <a16:creationId xmlns:a16="http://schemas.microsoft.com/office/drawing/2014/main" id="{0A16EC3E-77B7-4717-A770-548025FD36C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25" name="Text Box 145">
          <a:extLst>
            <a:ext uri="{FF2B5EF4-FFF2-40B4-BE49-F238E27FC236}">
              <a16:creationId xmlns:a16="http://schemas.microsoft.com/office/drawing/2014/main" id="{FE438C75-2450-4AF8-90F0-48374AA0A9A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26" name="Text Box 149">
          <a:extLst>
            <a:ext uri="{FF2B5EF4-FFF2-40B4-BE49-F238E27FC236}">
              <a16:creationId xmlns:a16="http://schemas.microsoft.com/office/drawing/2014/main" id="{739A2D2C-A27A-494F-B52E-F50AB2CF0A4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27" name="Text Box 150">
          <a:extLst>
            <a:ext uri="{FF2B5EF4-FFF2-40B4-BE49-F238E27FC236}">
              <a16:creationId xmlns:a16="http://schemas.microsoft.com/office/drawing/2014/main" id="{132E03C7-B79F-4FAA-8DEA-8D408487628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28" name="Text Box 151">
          <a:extLst>
            <a:ext uri="{FF2B5EF4-FFF2-40B4-BE49-F238E27FC236}">
              <a16:creationId xmlns:a16="http://schemas.microsoft.com/office/drawing/2014/main" id="{75983B63-3F44-447B-BE5A-9D046BDDE37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29" name="Text Box 152">
          <a:extLst>
            <a:ext uri="{FF2B5EF4-FFF2-40B4-BE49-F238E27FC236}">
              <a16:creationId xmlns:a16="http://schemas.microsoft.com/office/drawing/2014/main" id="{32AD6FA6-3709-4013-9DDF-DEDD84A6D43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30" name="Text Box 153">
          <a:extLst>
            <a:ext uri="{FF2B5EF4-FFF2-40B4-BE49-F238E27FC236}">
              <a16:creationId xmlns:a16="http://schemas.microsoft.com/office/drawing/2014/main" id="{EC75988F-2B0F-405B-9D6D-FFBB2C70988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31" name="Text Box 154">
          <a:extLst>
            <a:ext uri="{FF2B5EF4-FFF2-40B4-BE49-F238E27FC236}">
              <a16:creationId xmlns:a16="http://schemas.microsoft.com/office/drawing/2014/main" id="{2FC325D2-BD8A-4E70-AB47-C756F95F577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32" name="Text Box 155">
          <a:extLst>
            <a:ext uri="{FF2B5EF4-FFF2-40B4-BE49-F238E27FC236}">
              <a16:creationId xmlns:a16="http://schemas.microsoft.com/office/drawing/2014/main" id="{70469E01-3805-4677-968A-3FC5250617D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33" name="Text Box 156">
          <a:extLst>
            <a:ext uri="{FF2B5EF4-FFF2-40B4-BE49-F238E27FC236}">
              <a16:creationId xmlns:a16="http://schemas.microsoft.com/office/drawing/2014/main" id="{99E86B93-0F32-4259-8BA1-68666E37B5C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34" name="Text Box 157">
          <a:extLst>
            <a:ext uri="{FF2B5EF4-FFF2-40B4-BE49-F238E27FC236}">
              <a16:creationId xmlns:a16="http://schemas.microsoft.com/office/drawing/2014/main" id="{00BED7F9-83DB-4309-A6C7-E1621EC4247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35" name="Text Box 161">
          <a:extLst>
            <a:ext uri="{FF2B5EF4-FFF2-40B4-BE49-F238E27FC236}">
              <a16:creationId xmlns:a16="http://schemas.microsoft.com/office/drawing/2014/main" id="{60E65066-3B4D-4048-B278-E093D3A3FEA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36" name="Text Box 162">
          <a:extLst>
            <a:ext uri="{FF2B5EF4-FFF2-40B4-BE49-F238E27FC236}">
              <a16:creationId xmlns:a16="http://schemas.microsoft.com/office/drawing/2014/main" id="{6E551EF3-6851-4AF4-BB25-061B31A6442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37" name="Text Box 163">
          <a:extLst>
            <a:ext uri="{FF2B5EF4-FFF2-40B4-BE49-F238E27FC236}">
              <a16:creationId xmlns:a16="http://schemas.microsoft.com/office/drawing/2014/main" id="{FEB42311-6B8F-478A-9519-94607DFE708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38" name="Text Box 164">
          <a:extLst>
            <a:ext uri="{FF2B5EF4-FFF2-40B4-BE49-F238E27FC236}">
              <a16:creationId xmlns:a16="http://schemas.microsoft.com/office/drawing/2014/main" id="{8D473A13-58CE-4AC5-947D-EB10DB96E8A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39" name="Text Box 165">
          <a:extLst>
            <a:ext uri="{FF2B5EF4-FFF2-40B4-BE49-F238E27FC236}">
              <a16:creationId xmlns:a16="http://schemas.microsoft.com/office/drawing/2014/main" id="{E59C9005-354F-486C-BA90-472811379537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40" name="Text Box 166">
          <a:extLst>
            <a:ext uri="{FF2B5EF4-FFF2-40B4-BE49-F238E27FC236}">
              <a16:creationId xmlns:a16="http://schemas.microsoft.com/office/drawing/2014/main" id="{F7B33EC6-05EE-46AE-8DF5-477CAF9E27C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41" name="Text Box 167">
          <a:extLst>
            <a:ext uri="{FF2B5EF4-FFF2-40B4-BE49-F238E27FC236}">
              <a16:creationId xmlns:a16="http://schemas.microsoft.com/office/drawing/2014/main" id="{3863E963-83BE-4DF8-8724-209509A7D60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42" name="Text Box 168">
          <a:extLst>
            <a:ext uri="{FF2B5EF4-FFF2-40B4-BE49-F238E27FC236}">
              <a16:creationId xmlns:a16="http://schemas.microsoft.com/office/drawing/2014/main" id="{9535930A-8706-4640-A95A-4EF0F459E3F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43" name="Text Box 169">
          <a:extLst>
            <a:ext uri="{FF2B5EF4-FFF2-40B4-BE49-F238E27FC236}">
              <a16:creationId xmlns:a16="http://schemas.microsoft.com/office/drawing/2014/main" id="{0B99039F-66B0-4AED-A20E-A9AA2EF1016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44" name="Text Box 170">
          <a:extLst>
            <a:ext uri="{FF2B5EF4-FFF2-40B4-BE49-F238E27FC236}">
              <a16:creationId xmlns:a16="http://schemas.microsoft.com/office/drawing/2014/main" id="{9A1CA5A1-615E-4499-9EAB-3B6C26324D57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45" name="Text Box 171">
          <a:extLst>
            <a:ext uri="{FF2B5EF4-FFF2-40B4-BE49-F238E27FC236}">
              <a16:creationId xmlns:a16="http://schemas.microsoft.com/office/drawing/2014/main" id="{6D739ACA-7849-4534-8F19-8F6C33420A3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46" name="Text Box 172">
          <a:extLst>
            <a:ext uri="{FF2B5EF4-FFF2-40B4-BE49-F238E27FC236}">
              <a16:creationId xmlns:a16="http://schemas.microsoft.com/office/drawing/2014/main" id="{13D32AB9-2039-4E8A-9E61-4D92435A1B7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47" name="Text Box 173">
          <a:extLst>
            <a:ext uri="{FF2B5EF4-FFF2-40B4-BE49-F238E27FC236}">
              <a16:creationId xmlns:a16="http://schemas.microsoft.com/office/drawing/2014/main" id="{0C3E4090-CE85-4D86-97B7-E88E395C97F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48" name="Text Box 174">
          <a:extLst>
            <a:ext uri="{FF2B5EF4-FFF2-40B4-BE49-F238E27FC236}">
              <a16:creationId xmlns:a16="http://schemas.microsoft.com/office/drawing/2014/main" id="{479AD791-4B5B-40CF-8BEC-DD70CA609DA1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76200</xdr:colOff>
      <xdr:row>40</xdr:row>
      <xdr:rowOff>38100</xdr:rowOff>
    </xdr:to>
    <xdr:sp macro="" textlink="">
      <xdr:nvSpPr>
        <xdr:cNvPr id="40549" name="Text Box 175">
          <a:extLst>
            <a:ext uri="{FF2B5EF4-FFF2-40B4-BE49-F238E27FC236}">
              <a16:creationId xmlns:a16="http://schemas.microsoft.com/office/drawing/2014/main" id="{342224EF-647B-45EB-943E-59126933981D}"/>
            </a:ext>
          </a:extLst>
        </xdr:cNvPr>
        <xdr:cNvSpPr txBox="1">
          <a:spLocks noChangeArrowheads="1"/>
        </xdr:cNvSpPr>
      </xdr:nvSpPr>
      <xdr:spPr bwMode="auto">
        <a:xfrm>
          <a:off x="100107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50" name="Text Box 176">
          <a:extLst>
            <a:ext uri="{FF2B5EF4-FFF2-40B4-BE49-F238E27FC236}">
              <a16:creationId xmlns:a16="http://schemas.microsoft.com/office/drawing/2014/main" id="{B1B42C87-BF61-4BCC-86A7-65A607B06C9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51" name="Text Box 178">
          <a:extLst>
            <a:ext uri="{FF2B5EF4-FFF2-40B4-BE49-F238E27FC236}">
              <a16:creationId xmlns:a16="http://schemas.microsoft.com/office/drawing/2014/main" id="{32FE2F36-633F-4768-9690-E7BF4DCDC26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52" name="Text Box 179">
          <a:extLst>
            <a:ext uri="{FF2B5EF4-FFF2-40B4-BE49-F238E27FC236}">
              <a16:creationId xmlns:a16="http://schemas.microsoft.com/office/drawing/2014/main" id="{65BE8781-E447-4B15-A2A3-DEF33911F29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53" name="Text Box 180">
          <a:extLst>
            <a:ext uri="{FF2B5EF4-FFF2-40B4-BE49-F238E27FC236}">
              <a16:creationId xmlns:a16="http://schemas.microsoft.com/office/drawing/2014/main" id="{2A4FB6E4-AC4A-40A5-ACAE-5BC21CA0E4C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54" name="Text Box 181">
          <a:extLst>
            <a:ext uri="{FF2B5EF4-FFF2-40B4-BE49-F238E27FC236}">
              <a16:creationId xmlns:a16="http://schemas.microsoft.com/office/drawing/2014/main" id="{223C53DE-31FE-4860-B136-C0E0C9581C6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55" name="Text Box 182">
          <a:extLst>
            <a:ext uri="{FF2B5EF4-FFF2-40B4-BE49-F238E27FC236}">
              <a16:creationId xmlns:a16="http://schemas.microsoft.com/office/drawing/2014/main" id="{D7ECD171-94FF-4585-8103-90CD6D9FE50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56" name="Text Box 183">
          <a:extLst>
            <a:ext uri="{FF2B5EF4-FFF2-40B4-BE49-F238E27FC236}">
              <a16:creationId xmlns:a16="http://schemas.microsoft.com/office/drawing/2014/main" id="{86C45B63-CCC6-43AD-A343-B5BE5E8E26D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57" name="Text Box 184">
          <a:extLst>
            <a:ext uri="{FF2B5EF4-FFF2-40B4-BE49-F238E27FC236}">
              <a16:creationId xmlns:a16="http://schemas.microsoft.com/office/drawing/2014/main" id="{F96014FB-7024-47D9-8A2C-CA65156BBF2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58" name="Text Box 185">
          <a:extLst>
            <a:ext uri="{FF2B5EF4-FFF2-40B4-BE49-F238E27FC236}">
              <a16:creationId xmlns:a16="http://schemas.microsoft.com/office/drawing/2014/main" id="{1C742D25-9140-4727-87E4-0D02A80E1A8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59" name="Text Box 186">
          <a:extLst>
            <a:ext uri="{FF2B5EF4-FFF2-40B4-BE49-F238E27FC236}">
              <a16:creationId xmlns:a16="http://schemas.microsoft.com/office/drawing/2014/main" id="{1825D760-5A5B-4176-AC76-81C0A97C14C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60" name="Text Box 187">
          <a:extLst>
            <a:ext uri="{FF2B5EF4-FFF2-40B4-BE49-F238E27FC236}">
              <a16:creationId xmlns:a16="http://schemas.microsoft.com/office/drawing/2014/main" id="{8CAFCEA5-A250-45EF-86BF-B9E36F17194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61" name="Text Box 188">
          <a:extLst>
            <a:ext uri="{FF2B5EF4-FFF2-40B4-BE49-F238E27FC236}">
              <a16:creationId xmlns:a16="http://schemas.microsoft.com/office/drawing/2014/main" id="{14A6376B-F066-4A57-A365-AE3F6FCA55C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62" name="Text Box 189">
          <a:extLst>
            <a:ext uri="{FF2B5EF4-FFF2-40B4-BE49-F238E27FC236}">
              <a16:creationId xmlns:a16="http://schemas.microsoft.com/office/drawing/2014/main" id="{9E2032DF-6D91-4FFE-80BF-96F81B5A8A2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63" name="Text Box 190">
          <a:extLst>
            <a:ext uri="{FF2B5EF4-FFF2-40B4-BE49-F238E27FC236}">
              <a16:creationId xmlns:a16="http://schemas.microsoft.com/office/drawing/2014/main" id="{EEFCEEA4-91A5-4822-A7FD-778D9BC4F39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64" name="Text Box 191">
          <a:extLst>
            <a:ext uri="{FF2B5EF4-FFF2-40B4-BE49-F238E27FC236}">
              <a16:creationId xmlns:a16="http://schemas.microsoft.com/office/drawing/2014/main" id="{88994515-9273-486E-92DA-709DF2F836B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65" name="Text Box 192">
          <a:extLst>
            <a:ext uri="{FF2B5EF4-FFF2-40B4-BE49-F238E27FC236}">
              <a16:creationId xmlns:a16="http://schemas.microsoft.com/office/drawing/2014/main" id="{FA19C146-E890-4DAA-B324-8C832179357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66" name="Text Box 193">
          <a:extLst>
            <a:ext uri="{FF2B5EF4-FFF2-40B4-BE49-F238E27FC236}">
              <a16:creationId xmlns:a16="http://schemas.microsoft.com/office/drawing/2014/main" id="{818A8172-544A-4A12-BBF1-4BBD180EF219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67" name="Text Box 194">
          <a:extLst>
            <a:ext uri="{FF2B5EF4-FFF2-40B4-BE49-F238E27FC236}">
              <a16:creationId xmlns:a16="http://schemas.microsoft.com/office/drawing/2014/main" id="{6CBE09F9-C54B-4D75-9048-2CC5944EBE2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68" name="Text Box 195">
          <a:extLst>
            <a:ext uri="{FF2B5EF4-FFF2-40B4-BE49-F238E27FC236}">
              <a16:creationId xmlns:a16="http://schemas.microsoft.com/office/drawing/2014/main" id="{E5CBCBFB-1AE4-4C3A-96A3-1D36C6E75A5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69" name="Text Box 196">
          <a:extLst>
            <a:ext uri="{FF2B5EF4-FFF2-40B4-BE49-F238E27FC236}">
              <a16:creationId xmlns:a16="http://schemas.microsoft.com/office/drawing/2014/main" id="{666A03E4-7BA6-407D-A7C1-B2DCFEBA964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70" name="Text Box 197">
          <a:extLst>
            <a:ext uri="{FF2B5EF4-FFF2-40B4-BE49-F238E27FC236}">
              <a16:creationId xmlns:a16="http://schemas.microsoft.com/office/drawing/2014/main" id="{7F74462D-C016-4950-B24D-EB2FC553513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71" name="Text Box 198">
          <a:extLst>
            <a:ext uri="{FF2B5EF4-FFF2-40B4-BE49-F238E27FC236}">
              <a16:creationId xmlns:a16="http://schemas.microsoft.com/office/drawing/2014/main" id="{BA995A78-34A5-4F88-AE13-18FB7DF51D4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72" name="Text Box 199">
          <a:extLst>
            <a:ext uri="{FF2B5EF4-FFF2-40B4-BE49-F238E27FC236}">
              <a16:creationId xmlns:a16="http://schemas.microsoft.com/office/drawing/2014/main" id="{85300333-E587-48E2-A21D-443D3350EDE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73" name="Text Box 200">
          <a:extLst>
            <a:ext uri="{FF2B5EF4-FFF2-40B4-BE49-F238E27FC236}">
              <a16:creationId xmlns:a16="http://schemas.microsoft.com/office/drawing/2014/main" id="{5E5BA76A-6F9E-4EC7-A723-07528D6BA42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74" name="Text Box 201">
          <a:extLst>
            <a:ext uri="{FF2B5EF4-FFF2-40B4-BE49-F238E27FC236}">
              <a16:creationId xmlns:a16="http://schemas.microsoft.com/office/drawing/2014/main" id="{6B5C4AC5-B80E-4D2E-B692-9A888DD1110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75" name="Text Box 202">
          <a:extLst>
            <a:ext uri="{FF2B5EF4-FFF2-40B4-BE49-F238E27FC236}">
              <a16:creationId xmlns:a16="http://schemas.microsoft.com/office/drawing/2014/main" id="{6B99F2CE-C9CE-4965-A9BD-9F0A7E3473D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76" name="Text Box 203">
          <a:extLst>
            <a:ext uri="{FF2B5EF4-FFF2-40B4-BE49-F238E27FC236}">
              <a16:creationId xmlns:a16="http://schemas.microsoft.com/office/drawing/2014/main" id="{5321322F-2D10-4A5A-990C-384D96904EA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77" name="Text Box 204">
          <a:extLst>
            <a:ext uri="{FF2B5EF4-FFF2-40B4-BE49-F238E27FC236}">
              <a16:creationId xmlns:a16="http://schemas.microsoft.com/office/drawing/2014/main" id="{CC2ACC68-9708-4921-AAD4-0192995401F1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78" name="Text Box 206">
          <a:extLst>
            <a:ext uri="{FF2B5EF4-FFF2-40B4-BE49-F238E27FC236}">
              <a16:creationId xmlns:a16="http://schemas.microsoft.com/office/drawing/2014/main" id="{4C7B011F-40B9-4317-897C-56D8BE8D559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79" name="Text Box 207">
          <a:extLst>
            <a:ext uri="{FF2B5EF4-FFF2-40B4-BE49-F238E27FC236}">
              <a16:creationId xmlns:a16="http://schemas.microsoft.com/office/drawing/2014/main" id="{D05279BA-822F-40EB-BE1A-262506B3FB4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80" name="Text Box 208">
          <a:extLst>
            <a:ext uri="{FF2B5EF4-FFF2-40B4-BE49-F238E27FC236}">
              <a16:creationId xmlns:a16="http://schemas.microsoft.com/office/drawing/2014/main" id="{37180D4F-64ED-4A6F-99B2-33325F5234D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81" name="Text Box 209">
          <a:extLst>
            <a:ext uri="{FF2B5EF4-FFF2-40B4-BE49-F238E27FC236}">
              <a16:creationId xmlns:a16="http://schemas.microsoft.com/office/drawing/2014/main" id="{75DADC9D-48A3-4083-ACD4-F8B99EC6714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82" name="Text Box 210">
          <a:extLst>
            <a:ext uri="{FF2B5EF4-FFF2-40B4-BE49-F238E27FC236}">
              <a16:creationId xmlns:a16="http://schemas.microsoft.com/office/drawing/2014/main" id="{A3CB7685-E3A3-4528-8D27-60A0E3EE4141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83" name="Text Box 211">
          <a:extLst>
            <a:ext uri="{FF2B5EF4-FFF2-40B4-BE49-F238E27FC236}">
              <a16:creationId xmlns:a16="http://schemas.microsoft.com/office/drawing/2014/main" id="{AC3BDA0A-0E0C-4C95-8D21-FE242A50AC1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84" name="Text Box 212">
          <a:extLst>
            <a:ext uri="{FF2B5EF4-FFF2-40B4-BE49-F238E27FC236}">
              <a16:creationId xmlns:a16="http://schemas.microsoft.com/office/drawing/2014/main" id="{99B673EF-E695-445E-A7EB-B9A08A5DA87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85" name="Text Box 213">
          <a:extLst>
            <a:ext uri="{FF2B5EF4-FFF2-40B4-BE49-F238E27FC236}">
              <a16:creationId xmlns:a16="http://schemas.microsoft.com/office/drawing/2014/main" id="{0E5E4866-94FE-4E95-A13E-0CB24AA1042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381000</xdr:colOff>
      <xdr:row>40</xdr:row>
      <xdr:rowOff>38100</xdr:rowOff>
    </xdr:to>
    <xdr:sp macro="" textlink="">
      <xdr:nvSpPr>
        <xdr:cNvPr id="40586" name="Text Box 214">
          <a:extLst>
            <a:ext uri="{FF2B5EF4-FFF2-40B4-BE49-F238E27FC236}">
              <a16:creationId xmlns:a16="http://schemas.microsoft.com/office/drawing/2014/main" id="{F67C34BF-C86D-4104-86CD-74B577D18B2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323850</xdr:colOff>
      <xdr:row>39</xdr:row>
      <xdr:rowOff>0</xdr:rowOff>
    </xdr:from>
    <xdr:to>
      <xdr:col>16</xdr:col>
      <xdr:colOff>390525</xdr:colOff>
      <xdr:row>40</xdr:row>
      <xdr:rowOff>38100</xdr:rowOff>
    </xdr:to>
    <xdr:sp macro="" textlink="">
      <xdr:nvSpPr>
        <xdr:cNvPr id="40587" name="Text Box 246">
          <a:extLst>
            <a:ext uri="{FF2B5EF4-FFF2-40B4-BE49-F238E27FC236}">
              <a16:creationId xmlns:a16="http://schemas.microsoft.com/office/drawing/2014/main" id="{40FBF8EB-7B39-4BDD-8ACB-C88D54D1A4C0}"/>
            </a:ext>
          </a:extLst>
        </xdr:cNvPr>
        <xdr:cNvSpPr txBox="1">
          <a:spLocks noChangeArrowheads="1"/>
        </xdr:cNvSpPr>
      </xdr:nvSpPr>
      <xdr:spPr bwMode="auto">
        <a:xfrm>
          <a:off x="9801225" y="7286625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88" name="Text Box 1">
          <a:extLst>
            <a:ext uri="{FF2B5EF4-FFF2-40B4-BE49-F238E27FC236}">
              <a16:creationId xmlns:a16="http://schemas.microsoft.com/office/drawing/2014/main" id="{5D2D95F8-EA44-419D-935F-5CEFADBBFCEF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89" name="Text Box 23">
          <a:extLst>
            <a:ext uri="{FF2B5EF4-FFF2-40B4-BE49-F238E27FC236}">
              <a16:creationId xmlns:a16="http://schemas.microsoft.com/office/drawing/2014/main" id="{ABC3DA7F-A44F-486C-AC86-1800960512C7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90" name="Text Box 24">
          <a:extLst>
            <a:ext uri="{FF2B5EF4-FFF2-40B4-BE49-F238E27FC236}">
              <a16:creationId xmlns:a16="http://schemas.microsoft.com/office/drawing/2014/main" id="{8EC27FE7-B88A-4808-A7F4-B1FBAEA7F5F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91" name="Text Box 25">
          <a:extLst>
            <a:ext uri="{FF2B5EF4-FFF2-40B4-BE49-F238E27FC236}">
              <a16:creationId xmlns:a16="http://schemas.microsoft.com/office/drawing/2014/main" id="{3078D953-06B0-45D8-9DEB-93D526002A1D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92" name="Text Box 26">
          <a:extLst>
            <a:ext uri="{FF2B5EF4-FFF2-40B4-BE49-F238E27FC236}">
              <a16:creationId xmlns:a16="http://schemas.microsoft.com/office/drawing/2014/main" id="{CE4AE58A-F70B-4CD3-9371-B3E51F57419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93" name="Text Box 27">
          <a:extLst>
            <a:ext uri="{FF2B5EF4-FFF2-40B4-BE49-F238E27FC236}">
              <a16:creationId xmlns:a16="http://schemas.microsoft.com/office/drawing/2014/main" id="{A6342524-EF75-471D-8839-B51CBD9CD71D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94" name="Text Box 28">
          <a:extLst>
            <a:ext uri="{FF2B5EF4-FFF2-40B4-BE49-F238E27FC236}">
              <a16:creationId xmlns:a16="http://schemas.microsoft.com/office/drawing/2014/main" id="{56713D88-16F5-4F46-92B0-66F0FF5BE199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95" name="Text Box 29">
          <a:extLst>
            <a:ext uri="{FF2B5EF4-FFF2-40B4-BE49-F238E27FC236}">
              <a16:creationId xmlns:a16="http://schemas.microsoft.com/office/drawing/2014/main" id="{8401C617-519E-429F-A55C-15396439DA1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96" name="Text Box 30">
          <a:extLst>
            <a:ext uri="{FF2B5EF4-FFF2-40B4-BE49-F238E27FC236}">
              <a16:creationId xmlns:a16="http://schemas.microsoft.com/office/drawing/2014/main" id="{96B37311-85FB-405D-B661-603074E9C6D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97" name="Text Box 31">
          <a:extLst>
            <a:ext uri="{FF2B5EF4-FFF2-40B4-BE49-F238E27FC236}">
              <a16:creationId xmlns:a16="http://schemas.microsoft.com/office/drawing/2014/main" id="{60CDBCE1-BC7E-41B5-8AF5-2E46405C0EF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98" name="Text Box 32">
          <a:extLst>
            <a:ext uri="{FF2B5EF4-FFF2-40B4-BE49-F238E27FC236}">
              <a16:creationId xmlns:a16="http://schemas.microsoft.com/office/drawing/2014/main" id="{CE8C287C-6C81-4E61-8B09-FFC9E7B3D7F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599" name="Text Box 33">
          <a:extLst>
            <a:ext uri="{FF2B5EF4-FFF2-40B4-BE49-F238E27FC236}">
              <a16:creationId xmlns:a16="http://schemas.microsoft.com/office/drawing/2014/main" id="{6D524404-DA61-4C40-A037-EB54E91AA952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00" name="Text Box 34">
          <a:extLst>
            <a:ext uri="{FF2B5EF4-FFF2-40B4-BE49-F238E27FC236}">
              <a16:creationId xmlns:a16="http://schemas.microsoft.com/office/drawing/2014/main" id="{575324C7-F7EC-4E75-B6E3-BB1BB448116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01" name="Text Box 35">
          <a:extLst>
            <a:ext uri="{FF2B5EF4-FFF2-40B4-BE49-F238E27FC236}">
              <a16:creationId xmlns:a16="http://schemas.microsoft.com/office/drawing/2014/main" id="{DD2BBE9E-5AEC-45AB-BF37-5BF1A0F96BDD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02" name="Text Box 36">
          <a:extLst>
            <a:ext uri="{FF2B5EF4-FFF2-40B4-BE49-F238E27FC236}">
              <a16:creationId xmlns:a16="http://schemas.microsoft.com/office/drawing/2014/main" id="{ED39BE24-6C28-4B14-93D0-BD33C761CFD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03" name="Text Box 37">
          <a:extLst>
            <a:ext uri="{FF2B5EF4-FFF2-40B4-BE49-F238E27FC236}">
              <a16:creationId xmlns:a16="http://schemas.microsoft.com/office/drawing/2014/main" id="{AFF8A27B-ECE5-47A8-8502-209E1CD0FDA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04" name="Text Box 38">
          <a:extLst>
            <a:ext uri="{FF2B5EF4-FFF2-40B4-BE49-F238E27FC236}">
              <a16:creationId xmlns:a16="http://schemas.microsoft.com/office/drawing/2014/main" id="{B80F0EF8-4ECE-41E5-AE5A-E695C4A3797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05" name="Text Box 39">
          <a:extLst>
            <a:ext uri="{FF2B5EF4-FFF2-40B4-BE49-F238E27FC236}">
              <a16:creationId xmlns:a16="http://schemas.microsoft.com/office/drawing/2014/main" id="{B359BCC6-CC7C-43B6-AC7F-320BBD50EB5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06" name="Text Box 40">
          <a:extLst>
            <a:ext uri="{FF2B5EF4-FFF2-40B4-BE49-F238E27FC236}">
              <a16:creationId xmlns:a16="http://schemas.microsoft.com/office/drawing/2014/main" id="{4437918A-8FB5-417E-AF5C-A7CB8AC719A8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07" name="Text Box 41">
          <a:extLst>
            <a:ext uri="{FF2B5EF4-FFF2-40B4-BE49-F238E27FC236}">
              <a16:creationId xmlns:a16="http://schemas.microsoft.com/office/drawing/2014/main" id="{F175BE70-24DD-46DB-8447-0F8C9D085DA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08" name="Text Box 42">
          <a:extLst>
            <a:ext uri="{FF2B5EF4-FFF2-40B4-BE49-F238E27FC236}">
              <a16:creationId xmlns:a16="http://schemas.microsoft.com/office/drawing/2014/main" id="{F83334A7-28A4-4506-9E4F-860F78B6F6B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09" name="Text Box 43">
          <a:extLst>
            <a:ext uri="{FF2B5EF4-FFF2-40B4-BE49-F238E27FC236}">
              <a16:creationId xmlns:a16="http://schemas.microsoft.com/office/drawing/2014/main" id="{817CBC0C-34C3-45B6-8B89-26A6EBADFCB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10" name="Text Box 44">
          <a:extLst>
            <a:ext uri="{FF2B5EF4-FFF2-40B4-BE49-F238E27FC236}">
              <a16:creationId xmlns:a16="http://schemas.microsoft.com/office/drawing/2014/main" id="{8F095EA7-83F6-4161-983A-C081BADE42A6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11" name="Text Box 45">
          <a:extLst>
            <a:ext uri="{FF2B5EF4-FFF2-40B4-BE49-F238E27FC236}">
              <a16:creationId xmlns:a16="http://schemas.microsoft.com/office/drawing/2014/main" id="{559B1C09-4733-4025-8872-B08CDBFD0F18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12" name="Text Box 46">
          <a:extLst>
            <a:ext uri="{FF2B5EF4-FFF2-40B4-BE49-F238E27FC236}">
              <a16:creationId xmlns:a16="http://schemas.microsoft.com/office/drawing/2014/main" id="{F51FFEFD-F9EF-4064-8606-AC03B82A5C2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13" name="Text Box 47">
          <a:extLst>
            <a:ext uri="{FF2B5EF4-FFF2-40B4-BE49-F238E27FC236}">
              <a16:creationId xmlns:a16="http://schemas.microsoft.com/office/drawing/2014/main" id="{B5FA70B1-67BF-4822-B274-B6082E626423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14" name="Text Box 48">
          <a:extLst>
            <a:ext uri="{FF2B5EF4-FFF2-40B4-BE49-F238E27FC236}">
              <a16:creationId xmlns:a16="http://schemas.microsoft.com/office/drawing/2014/main" id="{943478C6-F24B-4E07-95E7-A4082A88849B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15" name="Text Box 49">
          <a:extLst>
            <a:ext uri="{FF2B5EF4-FFF2-40B4-BE49-F238E27FC236}">
              <a16:creationId xmlns:a16="http://schemas.microsoft.com/office/drawing/2014/main" id="{B24078C7-1806-4C09-A1B7-8BBB8B0CC7E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16" name="Text Box 50">
          <a:extLst>
            <a:ext uri="{FF2B5EF4-FFF2-40B4-BE49-F238E27FC236}">
              <a16:creationId xmlns:a16="http://schemas.microsoft.com/office/drawing/2014/main" id="{2AFE0BA0-FF6F-4FEC-A799-404967603412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17" name="Text Box 51">
          <a:extLst>
            <a:ext uri="{FF2B5EF4-FFF2-40B4-BE49-F238E27FC236}">
              <a16:creationId xmlns:a16="http://schemas.microsoft.com/office/drawing/2014/main" id="{6E35C661-E045-4E42-88D7-B5863A8477F3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18" name="Text Box 52">
          <a:extLst>
            <a:ext uri="{FF2B5EF4-FFF2-40B4-BE49-F238E27FC236}">
              <a16:creationId xmlns:a16="http://schemas.microsoft.com/office/drawing/2014/main" id="{F3865A77-C98F-42AF-9AEB-743EA6E9028B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19" name="Text Box 53">
          <a:extLst>
            <a:ext uri="{FF2B5EF4-FFF2-40B4-BE49-F238E27FC236}">
              <a16:creationId xmlns:a16="http://schemas.microsoft.com/office/drawing/2014/main" id="{D4DB0355-C7F6-4501-8B5B-A00E257C6893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20" name="Text Box 54">
          <a:extLst>
            <a:ext uri="{FF2B5EF4-FFF2-40B4-BE49-F238E27FC236}">
              <a16:creationId xmlns:a16="http://schemas.microsoft.com/office/drawing/2014/main" id="{99689BB7-B5A8-4E14-BEC4-AC445A02EFD8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21" name="Text Box 55">
          <a:extLst>
            <a:ext uri="{FF2B5EF4-FFF2-40B4-BE49-F238E27FC236}">
              <a16:creationId xmlns:a16="http://schemas.microsoft.com/office/drawing/2014/main" id="{18DAEF9D-37AA-4B01-858C-BF76425D4B9C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22" name="Text Box 56">
          <a:extLst>
            <a:ext uri="{FF2B5EF4-FFF2-40B4-BE49-F238E27FC236}">
              <a16:creationId xmlns:a16="http://schemas.microsoft.com/office/drawing/2014/main" id="{7946E846-FF33-470F-9B7F-529A885EE42B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23" name="Text Box 57">
          <a:extLst>
            <a:ext uri="{FF2B5EF4-FFF2-40B4-BE49-F238E27FC236}">
              <a16:creationId xmlns:a16="http://schemas.microsoft.com/office/drawing/2014/main" id="{0674AC9F-D584-4D0D-B1D4-C1AB904E1AA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24" name="Text Box 58">
          <a:extLst>
            <a:ext uri="{FF2B5EF4-FFF2-40B4-BE49-F238E27FC236}">
              <a16:creationId xmlns:a16="http://schemas.microsoft.com/office/drawing/2014/main" id="{EE47516D-2D4D-4B1A-BB50-C1814E7906A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25" name="Text Box 59">
          <a:extLst>
            <a:ext uri="{FF2B5EF4-FFF2-40B4-BE49-F238E27FC236}">
              <a16:creationId xmlns:a16="http://schemas.microsoft.com/office/drawing/2014/main" id="{D7E40587-F967-468C-962C-B1CC028F90E9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26" name="Text Box 60">
          <a:extLst>
            <a:ext uri="{FF2B5EF4-FFF2-40B4-BE49-F238E27FC236}">
              <a16:creationId xmlns:a16="http://schemas.microsoft.com/office/drawing/2014/main" id="{49410CE9-6D4A-43FB-ACBA-DDC1EC71CBD7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27" name="Text Box 61">
          <a:extLst>
            <a:ext uri="{FF2B5EF4-FFF2-40B4-BE49-F238E27FC236}">
              <a16:creationId xmlns:a16="http://schemas.microsoft.com/office/drawing/2014/main" id="{9241731C-EC6E-4E71-8CC8-49CA8C22B58B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28" name="Text Box 62">
          <a:extLst>
            <a:ext uri="{FF2B5EF4-FFF2-40B4-BE49-F238E27FC236}">
              <a16:creationId xmlns:a16="http://schemas.microsoft.com/office/drawing/2014/main" id="{893BEC6D-E974-468F-879A-C71BB72DEEFF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29" name="Text Box 63">
          <a:extLst>
            <a:ext uri="{FF2B5EF4-FFF2-40B4-BE49-F238E27FC236}">
              <a16:creationId xmlns:a16="http://schemas.microsoft.com/office/drawing/2014/main" id="{56E56730-D3D3-4B1C-917E-CA6CFD055CFB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30" name="Text Box 64">
          <a:extLst>
            <a:ext uri="{FF2B5EF4-FFF2-40B4-BE49-F238E27FC236}">
              <a16:creationId xmlns:a16="http://schemas.microsoft.com/office/drawing/2014/main" id="{29AB6651-3AD4-4613-BB36-106F6C1920B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31" name="Text Box 65">
          <a:extLst>
            <a:ext uri="{FF2B5EF4-FFF2-40B4-BE49-F238E27FC236}">
              <a16:creationId xmlns:a16="http://schemas.microsoft.com/office/drawing/2014/main" id="{20561B88-1004-435D-A633-28511F32F2DF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32" name="Text Box 66">
          <a:extLst>
            <a:ext uri="{FF2B5EF4-FFF2-40B4-BE49-F238E27FC236}">
              <a16:creationId xmlns:a16="http://schemas.microsoft.com/office/drawing/2014/main" id="{7BE52E6A-1014-479A-82A3-20CA188641CB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33" name="Text Box 67">
          <a:extLst>
            <a:ext uri="{FF2B5EF4-FFF2-40B4-BE49-F238E27FC236}">
              <a16:creationId xmlns:a16="http://schemas.microsoft.com/office/drawing/2014/main" id="{F23509A3-5B7F-4619-A81C-6BC1884532AF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34" name="Text Box 68">
          <a:extLst>
            <a:ext uri="{FF2B5EF4-FFF2-40B4-BE49-F238E27FC236}">
              <a16:creationId xmlns:a16="http://schemas.microsoft.com/office/drawing/2014/main" id="{3902A4EC-EBDD-42B1-BA78-40EDF5ADF6B2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35" name="Text Box 69">
          <a:extLst>
            <a:ext uri="{FF2B5EF4-FFF2-40B4-BE49-F238E27FC236}">
              <a16:creationId xmlns:a16="http://schemas.microsoft.com/office/drawing/2014/main" id="{EDBA96DB-00BB-40E9-957B-00600DB2F48D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36" name="Text Box 70">
          <a:extLst>
            <a:ext uri="{FF2B5EF4-FFF2-40B4-BE49-F238E27FC236}">
              <a16:creationId xmlns:a16="http://schemas.microsoft.com/office/drawing/2014/main" id="{CCDD68BA-0627-4CE4-9CB0-30A4251384E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76200</xdr:colOff>
      <xdr:row>27</xdr:row>
      <xdr:rowOff>57150</xdr:rowOff>
    </xdr:to>
    <xdr:sp macro="" textlink="">
      <xdr:nvSpPr>
        <xdr:cNvPr id="40637" name="Text Box 71">
          <a:extLst>
            <a:ext uri="{FF2B5EF4-FFF2-40B4-BE49-F238E27FC236}">
              <a16:creationId xmlns:a16="http://schemas.microsoft.com/office/drawing/2014/main" id="{4CADAB7E-4B67-427D-B15F-B1C9841232F4}"/>
            </a:ext>
          </a:extLst>
        </xdr:cNvPr>
        <xdr:cNvSpPr txBox="1">
          <a:spLocks noChangeArrowheads="1"/>
        </xdr:cNvSpPr>
      </xdr:nvSpPr>
      <xdr:spPr bwMode="auto">
        <a:xfrm>
          <a:off x="100107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38" name="Text Box 72">
          <a:extLst>
            <a:ext uri="{FF2B5EF4-FFF2-40B4-BE49-F238E27FC236}">
              <a16:creationId xmlns:a16="http://schemas.microsoft.com/office/drawing/2014/main" id="{18315938-ED0E-4771-854F-C39D8E8F7E0B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39" name="Text Box 73">
          <a:extLst>
            <a:ext uri="{FF2B5EF4-FFF2-40B4-BE49-F238E27FC236}">
              <a16:creationId xmlns:a16="http://schemas.microsoft.com/office/drawing/2014/main" id="{EFEE734F-AF64-4D2C-A6BA-90DEA3479BA8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40" name="Text Box 77">
          <a:extLst>
            <a:ext uri="{FF2B5EF4-FFF2-40B4-BE49-F238E27FC236}">
              <a16:creationId xmlns:a16="http://schemas.microsoft.com/office/drawing/2014/main" id="{0DB5236A-34B0-40C2-B86F-2524D2C1F5CC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41" name="Text Box 78">
          <a:extLst>
            <a:ext uri="{FF2B5EF4-FFF2-40B4-BE49-F238E27FC236}">
              <a16:creationId xmlns:a16="http://schemas.microsoft.com/office/drawing/2014/main" id="{5603026C-547C-4CBD-8F56-0F859153EE59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42" name="Text Box 79">
          <a:extLst>
            <a:ext uri="{FF2B5EF4-FFF2-40B4-BE49-F238E27FC236}">
              <a16:creationId xmlns:a16="http://schemas.microsoft.com/office/drawing/2014/main" id="{947B3D03-2B45-43B3-BA1A-5EF40A18920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43" name="Text Box 80">
          <a:extLst>
            <a:ext uri="{FF2B5EF4-FFF2-40B4-BE49-F238E27FC236}">
              <a16:creationId xmlns:a16="http://schemas.microsoft.com/office/drawing/2014/main" id="{2FEB3211-E264-49E5-B96B-14ED9F26BD1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44" name="Text Box 81">
          <a:extLst>
            <a:ext uri="{FF2B5EF4-FFF2-40B4-BE49-F238E27FC236}">
              <a16:creationId xmlns:a16="http://schemas.microsoft.com/office/drawing/2014/main" id="{AC8C6F6C-3082-4D76-9B07-B56D0F90BE88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45" name="Text Box 82">
          <a:extLst>
            <a:ext uri="{FF2B5EF4-FFF2-40B4-BE49-F238E27FC236}">
              <a16:creationId xmlns:a16="http://schemas.microsoft.com/office/drawing/2014/main" id="{18EB6690-BABA-4886-9978-C7A41DE4EB1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46" name="Text Box 84">
          <a:extLst>
            <a:ext uri="{FF2B5EF4-FFF2-40B4-BE49-F238E27FC236}">
              <a16:creationId xmlns:a16="http://schemas.microsoft.com/office/drawing/2014/main" id="{42F0FC15-E0BB-4861-81EA-C133B544A2C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47" name="Text Box 85">
          <a:extLst>
            <a:ext uri="{FF2B5EF4-FFF2-40B4-BE49-F238E27FC236}">
              <a16:creationId xmlns:a16="http://schemas.microsoft.com/office/drawing/2014/main" id="{6851CBB3-CEDD-4124-B734-6D0C8610610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48" name="Text Box 89">
          <a:extLst>
            <a:ext uri="{FF2B5EF4-FFF2-40B4-BE49-F238E27FC236}">
              <a16:creationId xmlns:a16="http://schemas.microsoft.com/office/drawing/2014/main" id="{55657D0F-4746-4285-8B56-9928CA59F3C5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49" name="Text Box 90">
          <a:extLst>
            <a:ext uri="{FF2B5EF4-FFF2-40B4-BE49-F238E27FC236}">
              <a16:creationId xmlns:a16="http://schemas.microsoft.com/office/drawing/2014/main" id="{7DDC4BBC-1033-4766-87EE-F6DB8E0822E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50" name="Text Box 91">
          <a:extLst>
            <a:ext uri="{FF2B5EF4-FFF2-40B4-BE49-F238E27FC236}">
              <a16:creationId xmlns:a16="http://schemas.microsoft.com/office/drawing/2014/main" id="{CDCDE63F-E5F3-485E-A911-2E4FB7B856E2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51" name="Text Box 92">
          <a:extLst>
            <a:ext uri="{FF2B5EF4-FFF2-40B4-BE49-F238E27FC236}">
              <a16:creationId xmlns:a16="http://schemas.microsoft.com/office/drawing/2014/main" id="{686EEA36-A24D-459A-A292-C5FA2BBA3429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52" name="Text Box 93">
          <a:extLst>
            <a:ext uri="{FF2B5EF4-FFF2-40B4-BE49-F238E27FC236}">
              <a16:creationId xmlns:a16="http://schemas.microsoft.com/office/drawing/2014/main" id="{EAE34EEE-6A0D-4BBA-BFE6-167CA8403BB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53" name="Text Box 94">
          <a:extLst>
            <a:ext uri="{FF2B5EF4-FFF2-40B4-BE49-F238E27FC236}">
              <a16:creationId xmlns:a16="http://schemas.microsoft.com/office/drawing/2014/main" id="{552250F3-F839-4426-97BA-54D3C8B3367C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54" name="Text Box 95">
          <a:extLst>
            <a:ext uri="{FF2B5EF4-FFF2-40B4-BE49-F238E27FC236}">
              <a16:creationId xmlns:a16="http://schemas.microsoft.com/office/drawing/2014/main" id="{395D14ED-109E-4D07-A369-B36000B32FED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55" name="Text Box 96">
          <a:extLst>
            <a:ext uri="{FF2B5EF4-FFF2-40B4-BE49-F238E27FC236}">
              <a16:creationId xmlns:a16="http://schemas.microsoft.com/office/drawing/2014/main" id="{FB820656-7971-40F7-A04B-E3405D9D3436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56" name="Text Box 97">
          <a:extLst>
            <a:ext uri="{FF2B5EF4-FFF2-40B4-BE49-F238E27FC236}">
              <a16:creationId xmlns:a16="http://schemas.microsoft.com/office/drawing/2014/main" id="{14B2646F-8A75-44D6-A56E-439421879E8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57" name="Text Box 101">
          <a:extLst>
            <a:ext uri="{FF2B5EF4-FFF2-40B4-BE49-F238E27FC236}">
              <a16:creationId xmlns:a16="http://schemas.microsoft.com/office/drawing/2014/main" id="{9A96B207-2E72-46A5-927C-0BF7C455B9C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58" name="Text Box 102">
          <a:extLst>
            <a:ext uri="{FF2B5EF4-FFF2-40B4-BE49-F238E27FC236}">
              <a16:creationId xmlns:a16="http://schemas.microsoft.com/office/drawing/2014/main" id="{A7C44B85-163E-4C54-99F9-C3652FF37F0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59" name="Text Box 103">
          <a:extLst>
            <a:ext uri="{FF2B5EF4-FFF2-40B4-BE49-F238E27FC236}">
              <a16:creationId xmlns:a16="http://schemas.microsoft.com/office/drawing/2014/main" id="{3F5C3529-34A1-4164-AD00-7AA976EB7A37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60" name="Text Box 104">
          <a:extLst>
            <a:ext uri="{FF2B5EF4-FFF2-40B4-BE49-F238E27FC236}">
              <a16:creationId xmlns:a16="http://schemas.microsoft.com/office/drawing/2014/main" id="{D87A90F1-34FF-4079-A333-2D001E20F4F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61" name="Text Box 105">
          <a:extLst>
            <a:ext uri="{FF2B5EF4-FFF2-40B4-BE49-F238E27FC236}">
              <a16:creationId xmlns:a16="http://schemas.microsoft.com/office/drawing/2014/main" id="{150F3790-05D1-43E4-9CB2-59F319DCB2E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62" name="Text Box 106">
          <a:extLst>
            <a:ext uri="{FF2B5EF4-FFF2-40B4-BE49-F238E27FC236}">
              <a16:creationId xmlns:a16="http://schemas.microsoft.com/office/drawing/2014/main" id="{9E28C809-119A-4B97-B305-7DF2383963B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63" name="Text Box 107">
          <a:extLst>
            <a:ext uri="{FF2B5EF4-FFF2-40B4-BE49-F238E27FC236}">
              <a16:creationId xmlns:a16="http://schemas.microsoft.com/office/drawing/2014/main" id="{F6814FAB-3A4D-4671-A808-FAB876B07F5B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64" name="Text Box 108">
          <a:extLst>
            <a:ext uri="{FF2B5EF4-FFF2-40B4-BE49-F238E27FC236}">
              <a16:creationId xmlns:a16="http://schemas.microsoft.com/office/drawing/2014/main" id="{00C73B6C-8CA3-42D0-849B-FFBBC2A761B2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65" name="Text Box 109">
          <a:extLst>
            <a:ext uri="{FF2B5EF4-FFF2-40B4-BE49-F238E27FC236}">
              <a16:creationId xmlns:a16="http://schemas.microsoft.com/office/drawing/2014/main" id="{9C33A412-7C04-4EA4-B50D-444980FD7725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66" name="Text Box 113">
          <a:extLst>
            <a:ext uri="{FF2B5EF4-FFF2-40B4-BE49-F238E27FC236}">
              <a16:creationId xmlns:a16="http://schemas.microsoft.com/office/drawing/2014/main" id="{C5E7D175-3CCC-4467-829D-175B2B414F09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67" name="Text Box 114">
          <a:extLst>
            <a:ext uri="{FF2B5EF4-FFF2-40B4-BE49-F238E27FC236}">
              <a16:creationId xmlns:a16="http://schemas.microsoft.com/office/drawing/2014/main" id="{DECF801C-E038-42BC-BA6C-9D623C2DC8FC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68" name="Text Box 115">
          <a:extLst>
            <a:ext uri="{FF2B5EF4-FFF2-40B4-BE49-F238E27FC236}">
              <a16:creationId xmlns:a16="http://schemas.microsoft.com/office/drawing/2014/main" id="{CC789BED-291F-4665-B733-7D2A82229DB6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69" name="Text Box 116">
          <a:extLst>
            <a:ext uri="{FF2B5EF4-FFF2-40B4-BE49-F238E27FC236}">
              <a16:creationId xmlns:a16="http://schemas.microsoft.com/office/drawing/2014/main" id="{BEE062CB-7592-43A6-9A07-1E4F940D3AB9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70" name="Text Box 117">
          <a:extLst>
            <a:ext uri="{FF2B5EF4-FFF2-40B4-BE49-F238E27FC236}">
              <a16:creationId xmlns:a16="http://schemas.microsoft.com/office/drawing/2014/main" id="{6A870402-8EEF-49DF-A6E5-7CE45257E4C5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71" name="Text Box 118">
          <a:extLst>
            <a:ext uri="{FF2B5EF4-FFF2-40B4-BE49-F238E27FC236}">
              <a16:creationId xmlns:a16="http://schemas.microsoft.com/office/drawing/2014/main" id="{CC0A25B8-A1ED-4784-B39E-8D626F79C6A5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72" name="Text Box 119">
          <a:extLst>
            <a:ext uri="{FF2B5EF4-FFF2-40B4-BE49-F238E27FC236}">
              <a16:creationId xmlns:a16="http://schemas.microsoft.com/office/drawing/2014/main" id="{3D6E351B-3151-46C5-8BBF-2D4BE2D1E27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73" name="Text Box 120">
          <a:extLst>
            <a:ext uri="{FF2B5EF4-FFF2-40B4-BE49-F238E27FC236}">
              <a16:creationId xmlns:a16="http://schemas.microsoft.com/office/drawing/2014/main" id="{1ADB3267-751D-4726-8D14-6C09EAFFCD56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74" name="Text Box 121">
          <a:extLst>
            <a:ext uri="{FF2B5EF4-FFF2-40B4-BE49-F238E27FC236}">
              <a16:creationId xmlns:a16="http://schemas.microsoft.com/office/drawing/2014/main" id="{7C0B7B14-E7E2-409F-AE65-67A01D107F5F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75" name="Text Box 125">
          <a:extLst>
            <a:ext uri="{FF2B5EF4-FFF2-40B4-BE49-F238E27FC236}">
              <a16:creationId xmlns:a16="http://schemas.microsoft.com/office/drawing/2014/main" id="{2C079D2F-8808-4547-BD03-A3D6AED75A2D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76" name="Text Box 126">
          <a:extLst>
            <a:ext uri="{FF2B5EF4-FFF2-40B4-BE49-F238E27FC236}">
              <a16:creationId xmlns:a16="http://schemas.microsoft.com/office/drawing/2014/main" id="{EDE9E9A2-AF47-4490-A587-6CF4C1190E75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77" name="Text Box 127">
          <a:extLst>
            <a:ext uri="{FF2B5EF4-FFF2-40B4-BE49-F238E27FC236}">
              <a16:creationId xmlns:a16="http://schemas.microsoft.com/office/drawing/2014/main" id="{B44ADC40-7F70-4C6C-9AB2-5906353119BD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78" name="Text Box 128">
          <a:extLst>
            <a:ext uri="{FF2B5EF4-FFF2-40B4-BE49-F238E27FC236}">
              <a16:creationId xmlns:a16="http://schemas.microsoft.com/office/drawing/2014/main" id="{0B109C9A-FB97-40F4-B8B4-93251B69B2E5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79" name="Text Box 129">
          <a:extLst>
            <a:ext uri="{FF2B5EF4-FFF2-40B4-BE49-F238E27FC236}">
              <a16:creationId xmlns:a16="http://schemas.microsoft.com/office/drawing/2014/main" id="{97BAE926-E82D-4B25-ABAA-AD62F5BD1FF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80" name="Text Box 130">
          <a:extLst>
            <a:ext uri="{FF2B5EF4-FFF2-40B4-BE49-F238E27FC236}">
              <a16:creationId xmlns:a16="http://schemas.microsoft.com/office/drawing/2014/main" id="{E4BF64FB-DAF7-4A24-B44C-7FFB26B9859F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81" name="Text Box 131">
          <a:extLst>
            <a:ext uri="{FF2B5EF4-FFF2-40B4-BE49-F238E27FC236}">
              <a16:creationId xmlns:a16="http://schemas.microsoft.com/office/drawing/2014/main" id="{19B83D99-56B8-40B5-AE24-6BE8ED9AEDE8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82" name="Text Box 132">
          <a:extLst>
            <a:ext uri="{FF2B5EF4-FFF2-40B4-BE49-F238E27FC236}">
              <a16:creationId xmlns:a16="http://schemas.microsoft.com/office/drawing/2014/main" id="{9F8CFDB6-04CE-42D6-B0A6-5D8CBF476A6C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83" name="Text Box 133">
          <a:extLst>
            <a:ext uri="{FF2B5EF4-FFF2-40B4-BE49-F238E27FC236}">
              <a16:creationId xmlns:a16="http://schemas.microsoft.com/office/drawing/2014/main" id="{51B0D6BE-98FF-4E95-BE2C-094C8CFDC219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84" name="Text Box 137">
          <a:extLst>
            <a:ext uri="{FF2B5EF4-FFF2-40B4-BE49-F238E27FC236}">
              <a16:creationId xmlns:a16="http://schemas.microsoft.com/office/drawing/2014/main" id="{741688F2-CB28-4ACB-AD9A-CE6522A3ED48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85" name="Text Box 138">
          <a:extLst>
            <a:ext uri="{FF2B5EF4-FFF2-40B4-BE49-F238E27FC236}">
              <a16:creationId xmlns:a16="http://schemas.microsoft.com/office/drawing/2014/main" id="{D633819E-C742-4A1F-8DB5-0A4CCB7F9BD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86" name="Text Box 139">
          <a:extLst>
            <a:ext uri="{FF2B5EF4-FFF2-40B4-BE49-F238E27FC236}">
              <a16:creationId xmlns:a16="http://schemas.microsoft.com/office/drawing/2014/main" id="{A02C531F-51CA-4FFF-AAF2-CE018E39330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87" name="Text Box 140">
          <a:extLst>
            <a:ext uri="{FF2B5EF4-FFF2-40B4-BE49-F238E27FC236}">
              <a16:creationId xmlns:a16="http://schemas.microsoft.com/office/drawing/2014/main" id="{3B82C8E6-5078-4415-B4AC-C891267E0A1C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88" name="Text Box 141">
          <a:extLst>
            <a:ext uri="{FF2B5EF4-FFF2-40B4-BE49-F238E27FC236}">
              <a16:creationId xmlns:a16="http://schemas.microsoft.com/office/drawing/2014/main" id="{EF43A189-A56C-4ABB-9881-3FFF0452BD5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89" name="Text Box 142">
          <a:extLst>
            <a:ext uri="{FF2B5EF4-FFF2-40B4-BE49-F238E27FC236}">
              <a16:creationId xmlns:a16="http://schemas.microsoft.com/office/drawing/2014/main" id="{D98C1550-C4D4-41CA-9F59-6B430FA8426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90" name="Text Box 143">
          <a:extLst>
            <a:ext uri="{FF2B5EF4-FFF2-40B4-BE49-F238E27FC236}">
              <a16:creationId xmlns:a16="http://schemas.microsoft.com/office/drawing/2014/main" id="{BA7E0DAE-CA27-4599-ADD5-81F0A7556FE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91" name="Text Box 144">
          <a:extLst>
            <a:ext uri="{FF2B5EF4-FFF2-40B4-BE49-F238E27FC236}">
              <a16:creationId xmlns:a16="http://schemas.microsoft.com/office/drawing/2014/main" id="{1CF2B1FD-D7E9-43C1-BAA7-E3F09D4DB9B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92" name="Text Box 145">
          <a:extLst>
            <a:ext uri="{FF2B5EF4-FFF2-40B4-BE49-F238E27FC236}">
              <a16:creationId xmlns:a16="http://schemas.microsoft.com/office/drawing/2014/main" id="{9CEB0E54-3764-4BD2-946F-1A2EA433C04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93" name="Text Box 149">
          <a:extLst>
            <a:ext uri="{FF2B5EF4-FFF2-40B4-BE49-F238E27FC236}">
              <a16:creationId xmlns:a16="http://schemas.microsoft.com/office/drawing/2014/main" id="{611075F2-8F0B-44EE-84E0-A0759280A21D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94" name="Text Box 150">
          <a:extLst>
            <a:ext uri="{FF2B5EF4-FFF2-40B4-BE49-F238E27FC236}">
              <a16:creationId xmlns:a16="http://schemas.microsoft.com/office/drawing/2014/main" id="{BCE6DD2B-59DD-4BA7-93C3-F485CA131F6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95" name="Text Box 151">
          <a:extLst>
            <a:ext uri="{FF2B5EF4-FFF2-40B4-BE49-F238E27FC236}">
              <a16:creationId xmlns:a16="http://schemas.microsoft.com/office/drawing/2014/main" id="{7422857C-A8A1-4B77-B1D8-047EE6BA3D2B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96" name="Text Box 152">
          <a:extLst>
            <a:ext uri="{FF2B5EF4-FFF2-40B4-BE49-F238E27FC236}">
              <a16:creationId xmlns:a16="http://schemas.microsoft.com/office/drawing/2014/main" id="{2AE807F6-A618-4E61-9A18-6073072E0314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97" name="Text Box 153">
          <a:extLst>
            <a:ext uri="{FF2B5EF4-FFF2-40B4-BE49-F238E27FC236}">
              <a16:creationId xmlns:a16="http://schemas.microsoft.com/office/drawing/2014/main" id="{4C736A7B-F634-4DF0-BC01-D0DD93B6C0A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98" name="Text Box 154">
          <a:extLst>
            <a:ext uri="{FF2B5EF4-FFF2-40B4-BE49-F238E27FC236}">
              <a16:creationId xmlns:a16="http://schemas.microsoft.com/office/drawing/2014/main" id="{CA601ED4-C3F5-425F-A205-A0206791C8A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699" name="Text Box 155">
          <a:extLst>
            <a:ext uri="{FF2B5EF4-FFF2-40B4-BE49-F238E27FC236}">
              <a16:creationId xmlns:a16="http://schemas.microsoft.com/office/drawing/2014/main" id="{0066F157-D072-4F4E-904F-5FE59E968E49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00" name="Text Box 156">
          <a:extLst>
            <a:ext uri="{FF2B5EF4-FFF2-40B4-BE49-F238E27FC236}">
              <a16:creationId xmlns:a16="http://schemas.microsoft.com/office/drawing/2014/main" id="{4086E6DC-411C-4238-A843-7B036314591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01" name="Text Box 157">
          <a:extLst>
            <a:ext uri="{FF2B5EF4-FFF2-40B4-BE49-F238E27FC236}">
              <a16:creationId xmlns:a16="http://schemas.microsoft.com/office/drawing/2014/main" id="{CCE1328F-4BAB-4913-9E38-14E87D8F8793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02" name="Text Box 161">
          <a:extLst>
            <a:ext uri="{FF2B5EF4-FFF2-40B4-BE49-F238E27FC236}">
              <a16:creationId xmlns:a16="http://schemas.microsoft.com/office/drawing/2014/main" id="{806746F5-C372-42CE-B620-621CBAEFE9C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03" name="Text Box 162">
          <a:extLst>
            <a:ext uri="{FF2B5EF4-FFF2-40B4-BE49-F238E27FC236}">
              <a16:creationId xmlns:a16="http://schemas.microsoft.com/office/drawing/2014/main" id="{5390FC0B-1140-4297-A487-886E0623EF7D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04" name="Text Box 163">
          <a:extLst>
            <a:ext uri="{FF2B5EF4-FFF2-40B4-BE49-F238E27FC236}">
              <a16:creationId xmlns:a16="http://schemas.microsoft.com/office/drawing/2014/main" id="{F77AE823-B589-4C56-B141-2D239F945B16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05" name="Text Box 164">
          <a:extLst>
            <a:ext uri="{FF2B5EF4-FFF2-40B4-BE49-F238E27FC236}">
              <a16:creationId xmlns:a16="http://schemas.microsoft.com/office/drawing/2014/main" id="{E48EEB79-BE5A-4249-AE88-33968044E77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06" name="Text Box 165">
          <a:extLst>
            <a:ext uri="{FF2B5EF4-FFF2-40B4-BE49-F238E27FC236}">
              <a16:creationId xmlns:a16="http://schemas.microsoft.com/office/drawing/2014/main" id="{74B0152D-2F16-4C14-A6D1-2FD94A948507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07" name="Text Box 166">
          <a:extLst>
            <a:ext uri="{FF2B5EF4-FFF2-40B4-BE49-F238E27FC236}">
              <a16:creationId xmlns:a16="http://schemas.microsoft.com/office/drawing/2014/main" id="{5DA966F6-623E-47EF-97F4-BDE346087EFF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08" name="Text Box 167">
          <a:extLst>
            <a:ext uri="{FF2B5EF4-FFF2-40B4-BE49-F238E27FC236}">
              <a16:creationId xmlns:a16="http://schemas.microsoft.com/office/drawing/2014/main" id="{EDFDF629-2E54-48DC-94E1-53B7B6756C43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09" name="Text Box 168">
          <a:extLst>
            <a:ext uri="{FF2B5EF4-FFF2-40B4-BE49-F238E27FC236}">
              <a16:creationId xmlns:a16="http://schemas.microsoft.com/office/drawing/2014/main" id="{CAF0FEE8-3B89-43AC-B8F5-8274B7340A3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10" name="Text Box 169">
          <a:extLst>
            <a:ext uri="{FF2B5EF4-FFF2-40B4-BE49-F238E27FC236}">
              <a16:creationId xmlns:a16="http://schemas.microsoft.com/office/drawing/2014/main" id="{9C99B1F4-50AD-490F-927C-B8B2D4925809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11" name="Text Box 170">
          <a:extLst>
            <a:ext uri="{FF2B5EF4-FFF2-40B4-BE49-F238E27FC236}">
              <a16:creationId xmlns:a16="http://schemas.microsoft.com/office/drawing/2014/main" id="{B05C77B9-38A4-4AC8-B241-37B3725A5479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12" name="Text Box 171">
          <a:extLst>
            <a:ext uri="{FF2B5EF4-FFF2-40B4-BE49-F238E27FC236}">
              <a16:creationId xmlns:a16="http://schemas.microsoft.com/office/drawing/2014/main" id="{CABE917D-C96C-4184-9475-7A11960FF9A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13" name="Text Box 172">
          <a:extLst>
            <a:ext uri="{FF2B5EF4-FFF2-40B4-BE49-F238E27FC236}">
              <a16:creationId xmlns:a16="http://schemas.microsoft.com/office/drawing/2014/main" id="{CED1FB57-E10B-4D45-B6B3-81C9765235A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14" name="Text Box 173">
          <a:extLst>
            <a:ext uri="{FF2B5EF4-FFF2-40B4-BE49-F238E27FC236}">
              <a16:creationId xmlns:a16="http://schemas.microsoft.com/office/drawing/2014/main" id="{ED919BEC-55A7-4B27-AB17-2204DD94D35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15" name="Text Box 174">
          <a:extLst>
            <a:ext uri="{FF2B5EF4-FFF2-40B4-BE49-F238E27FC236}">
              <a16:creationId xmlns:a16="http://schemas.microsoft.com/office/drawing/2014/main" id="{602CEE56-FD8D-4E69-8472-5519123A274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26</xdr:row>
      <xdr:rowOff>0</xdr:rowOff>
    </xdr:from>
    <xdr:to>
      <xdr:col>17</xdr:col>
      <xdr:colOff>76200</xdr:colOff>
      <xdr:row>27</xdr:row>
      <xdr:rowOff>57150</xdr:rowOff>
    </xdr:to>
    <xdr:sp macro="" textlink="">
      <xdr:nvSpPr>
        <xdr:cNvPr id="40716" name="Text Box 175">
          <a:extLst>
            <a:ext uri="{FF2B5EF4-FFF2-40B4-BE49-F238E27FC236}">
              <a16:creationId xmlns:a16="http://schemas.microsoft.com/office/drawing/2014/main" id="{EC8C68F0-B3E0-48ED-AA5B-C5CA5C3C102F}"/>
            </a:ext>
          </a:extLst>
        </xdr:cNvPr>
        <xdr:cNvSpPr txBox="1">
          <a:spLocks noChangeArrowheads="1"/>
        </xdr:cNvSpPr>
      </xdr:nvSpPr>
      <xdr:spPr bwMode="auto">
        <a:xfrm>
          <a:off x="100107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17" name="Text Box 176">
          <a:extLst>
            <a:ext uri="{FF2B5EF4-FFF2-40B4-BE49-F238E27FC236}">
              <a16:creationId xmlns:a16="http://schemas.microsoft.com/office/drawing/2014/main" id="{CB2EA344-FFFF-477A-8355-3587EF230BE2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18" name="Text Box 178">
          <a:extLst>
            <a:ext uri="{FF2B5EF4-FFF2-40B4-BE49-F238E27FC236}">
              <a16:creationId xmlns:a16="http://schemas.microsoft.com/office/drawing/2014/main" id="{4C54781C-3FFC-483E-BDF2-39956CFC03FC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19" name="Text Box 179">
          <a:extLst>
            <a:ext uri="{FF2B5EF4-FFF2-40B4-BE49-F238E27FC236}">
              <a16:creationId xmlns:a16="http://schemas.microsoft.com/office/drawing/2014/main" id="{E03A5105-570B-4FF9-9249-92B2A7D3086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20" name="Text Box 180">
          <a:extLst>
            <a:ext uri="{FF2B5EF4-FFF2-40B4-BE49-F238E27FC236}">
              <a16:creationId xmlns:a16="http://schemas.microsoft.com/office/drawing/2014/main" id="{A9105A5A-F43A-44E1-9916-CD1A9846DE98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21" name="Text Box 181">
          <a:extLst>
            <a:ext uri="{FF2B5EF4-FFF2-40B4-BE49-F238E27FC236}">
              <a16:creationId xmlns:a16="http://schemas.microsoft.com/office/drawing/2014/main" id="{B70E6D5A-11C5-40BB-9B5C-0FE30D8BBD63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22" name="Text Box 182">
          <a:extLst>
            <a:ext uri="{FF2B5EF4-FFF2-40B4-BE49-F238E27FC236}">
              <a16:creationId xmlns:a16="http://schemas.microsoft.com/office/drawing/2014/main" id="{D9C77D30-8E49-4B01-B5DE-2C41C431AEFC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23" name="Text Box 183">
          <a:extLst>
            <a:ext uri="{FF2B5EF4-FFF2-40B4-BE49-F238E27FC236}">
              <a16:creationId xmlns:a16="http://schemas.microsoft.com/office/drawing/2014/main" id="{903C3B9B-B0A8-47A8-BC38-94CACB1CE26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24" name="Text Box 184">
          <a:extLst>
            <a:ext uri="{FF2B5EF4-FFF2-40B4-BE49-F238E27FC236}">
              <a16:creationId xmlns:a16="http://schemas.microsoft.com/office/drawing/2014/main" id="{27A645BC-C66C-4614-90EC-E9D0AED28B87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25" name="Text Box 185">
          <a:extLst>
            <a:ext uri="{FF2B5EF4-FFF2-40B4-BE49-F238E27FC236}">
              <a16:creationId xmlns:a16="http://schemas.microsoft.com/office/drawing/2014/main" id="{94728A65-22AA-4AAA-84D6-3075817D4D1D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26" name="Text Box 186">
          <a:extLst>
            <a:ext uri="{FF2B5EF4-FFF2-40B4-BE49-F238E27FC236}">
              <a16:creationId xmlns:a16="http://schemas.microsoft.com/office/drawing/2014/main" id="{9151E222-CFC0-47FF-887F-4808D81E7162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27" name="Text Box 187">
          <a:extLst>
            <a:ext uri="{FF2B5EF4-FFF2-40B4-BE49-F238E27FC236}">
              <a16:creationId xmlns:a16="http://schemas.microsoft.com/office/drawing/2014/main" id="{8D4A658A-F7D0-4E8B-9A91-28D88753916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28" name="Text Box 188">
          <a:extLst>
            <a:ext uri="{FF2B5EF4-FFF2-40B4-BE49-F238E27FC236}">
              <a16:creationId xmlns:a16="http://schemas.microsoft.com/office/drawing/2014/main" id="{D98CBE8D-B91C-4B77-AF6C-2ED7C5267BF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29" name="Text Box 189">
          <a:extLst>
            <a:ext uri="{FF2B5EF4-FFF2-40B4-BE49-F238E27FC236}">
              <a16:creationId xmlns:a16="http://schemas.microsoft.com/office/drawing/2014/main" id="{EAEEF4C7-B871-406D-911D-A7B9994422F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30" name="Text Box 190">
          <a:extLst>
            <a:ext uri="{FF2B5EF4-FFF2-40B4-BE49-F238E27FC236}">
              <a16:creationId xmlns:a16="http://schemas.microsoft.com/office/drawing/2014/main" id="{30116956-F961-40A3-87B3-0A619AB6DA96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31" name="Text Box 191">
          <a:extLst>
            <a:ext uri="{FF2B5EF4-FFF2-40B4-BE49-F238E27FC236}">
              <a16:creationId xmlns:a16="http://schemas.microsoft.com/office/drawing/2014/main" id="{70FC1D9C-609A-4013-BF03-EFB8D9D5ECF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32" name="Text Box 192">
          <a:extLst>
            <a:ext uri="{FF2B5EF4-FFF2-40B4-BE49-F238E27FC236}">
              <a16:creationId xmlns:a16="http://schemas.microsoft.com/office/drawing/2014/main" id="{1708F50F-1C46-43E8-AD30-C4CDB1984895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33" name="Text Box 193">
          <a:extLst>
            <a:ext uri="{FF2B5EF4-FFF2-40B4-BE49-F238E27FC236}">
              <a16:creationId xmlns:a16="http://schemas.microsoft.com/office/drawing/2014/main" id="{B6517289-E03D-4A51-AAFD-B3045DC1393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34" name="Text Box 194">
          <a:extLst>
            <a:ext uri="{FF2B5EF4-FFF2-40B4-BE49-F238E27FC236}">
              <a16:creationId xmlns:a16="http://schemas.microsoft.com/office/drawing/2014/main" id="{57BBBB24-3771-4E09-8C23-37767E45C16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35" name="Text Box 195">
          <a:extLst>
            <a:ext uri="{FF2B5EF4-FFF2-40B4-BE49-F238E27FC236}">
              <a16:creationId xmlns:a16="http://schemas.microsoft.com/office/drawing/2014/main" id="{5AF90D94-9F1C-4DAE-B97F-75C639F2DCC6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36" name="Text Box 196">
          <a:extLst>
            <a:ext uri="{FF2B5EF4-FFF2-40B4-BE49-F238E27FC236}">
              <a16:creationId xmlns:a16="http://schemas.microsoft.com/office/drawing/2014/main" id="{C787166F-2CE3-451D-92BB-934D0F0D98D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37" name="Text Box 197">
          <a:extLst>
            <a:ext uri="{FF2B5EF4-FFF2-40B4-BE49-F238E27FC236}">
              <a16:creationId xmlns:a16="http://schemas.microsoft.com/office/drawing/2014/main" id="{7BB6E94F-64AD-4E35-A3CF-42D825B4209C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38" name="Text Box 198">
          <a:extLst>
            <a:ext uri="{FF2B5EF4-FFF2-40B4-BE49-F238E27FC236}">
              <a16:creationId xmlns:a16="http://schemas.microsoft.com/office/drawing/2014/main" id="{23575C4E-FD2E-4220-962B-0813DDAB5B85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39" name="Text Box 199">
          <a:extLst>
            <a:ext uri="{FF2B5EF4-FFF2-40B4-BE49-F238E27FC236}">
              <a16:creationId xmlns:a16="http://schemas.microsoft.com/office/drawing/2014/main" id="{60438BEE-EA2A-4E7C-B665-E8BC81208AC7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40" name="Text Box 200">
          <a:extLst>
            <a:ext uri="{FF2B5EF4-FFF2-40B4-BE49-F238E27FC236}">
              <a16:creationId xmlns:a16="http://schemas.microsoft.com/office/drawing/2014/main" id="{77F6D42E-1EB4-457D-93A2-C9ACC94CEC67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41" name="Text Box 201">
          <a:extLst>
            <a:ext uri="{FF2B5EF4-FFF2-40B4-BE49-F238E27FC236}">
              <a16:creationId xmlns:a16="http://schemas.microsoft.com/office/drawing/2014/main" id="{674E4E9F-6E21-451D-95DC-93286DC17D7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42" name="Text Box 202">
          <a:extLst>
            <a:ext uri="{FF2B5EF4-FFF2-40B4-BE49-F238E27FC236}">
              <a16:creationId xmlns:a16="http://schemas.microsoft.com/office/drawing/2014/main" id="{744E1DE7-BD49-475E-846A-431B7EE870BF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43" name="Text Box 203">
          <a:extLst>
            <a:ext uri="{FF2B5EF4-FFF2-40B4-BE49-F238E27FC236}">
              <a16:creationId xmlns:a16="http://schemas.microsoft.com/office/drawing/2014/main" id="{50CB2830-370E-4F13-8B00-9C07A5738F37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44" name="Text Box 204">
          <a:extLst>
            <a:ext uri="{FF2B5EF4-FFF2-40B4-BE49-F238E27FC236}">
              <a16:creationId xmlns:a16="http://schemas.microsoft.com/office/drawing/2014/main" id="{0FCE8682-24C5-497E-94D1-3FD92B4C4370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45" name="Text Box 206">
          <a:extLst>
            <a:ext uri="{FF2B5EF4-FFF2-40B4-BE49-F238E27FC236}">
              <a16:creationId xmlns:a16="http://schemas.microsoft.com/office/drawing/2014/main" id="{A909FC02-8608-4E12-BCB8-98C86681B4A5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46" name="Text Box 207">
          <a:extLst>
            <a:ext uri="{FF2B5EF4-FFF2-40B4-BE49-F238E27FC236}">
              <a16:creationId xmlns:a16="http://schemas.microsoft.com/office/drawing/2014/main" id="{8293590F-3F6B-4732-9FBE-7F4E7C94A0B1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47" name="Text Box 208">
          <a:extLst>
            <a:ext uri="{FF2B5EF4-FFF2-40B4-BE49-F238E27FC236}">
              <a16:creationId xmlns:a16="http://schemas.microsoft.com/office/drawing/2014/main" id="{D9FB503E-CDF1-471A-AC19-299351538656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48" name="Text Box 209">
          <a:extLst>
            <a:ext uri="{FF2B5EF4-FFF2-40B4-BE49-F238E27FC236}">
              <a16:creationId xmlns:a16="http://schemas.microsoft.com/office/drawing/2014/main" id="{5C87F5EF-BBC3-4334-9C88-9AE04993D236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49" name="Text Box 210">
          <a:extLst>
            <a:ext uri="{FF2B5EF4-FFF2-40B4-BE49-F238E27FC236}">
              <a16:creationId xmlns:a16="http://schemas.microsoft.com/office/drawing/2014/main" id="{67E8660A-C6C5-4CA8-A4C4-D2CA162DEEF3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50" name="Text Box 211">
          <a:extLst>
            <a:ext uri="{FF2B5EF4-FFF2-40B4-BE49-F238E27FC236}">
              <a16:creationId xmlns:a16="http://schemas.microsoft.com/office/drawing/2014/main" id="{870C9413-56D0-4C58-A399-45EE250E376F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51" name="Text Box 212">
          <a:extLst>
            <a:ext uri="{FF2B5EF4-FFF2-40B4-BE49-F238E27FC236}">
              <a16:creationId xmlns:a16="http://schemas.microsoft.com/office/drawing/2014/main" id="{1A26057F-13FE-4036-B201-08BEFE6A88B9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52" name="Text Box 213">
          <a:extLst>
            <a:ext uri="{FF2B5EF4-FFF2-40B4-BE49-F238E27FC236}">
              <a16:creationId xmlns:a16="http://schemas.microsoft.com/office/drawing/2014/main" id="{CCD8D3EF-95A7-46A7-8B68-608132B73E0A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26</xdr:row>
      <xdr:rowOff>0</xdr:rowOff>
    </xdr:from>
    <xdr:to>
      <xdr:col>16</xdr:col>
      <xdr:colOff>381000</xdr:colOff>
      <xdr:row>27</xdr:row>
      <xdr:rowOff>57150</xdr:rowOff>
    </xdr:to>
    <xdr:sp macro="" textlink="">
      <xdr:nvSpPr>
        <xdr:cNvPr id="40753" name="Text Box 214">
          <a:extLst>
            <a:ext uri="{FF2B5EF4-FFF2-40B4-BE49-F238E27FC236}">
              <a16:creationId xmlns:a16="http://schemas.microsoft.com/office/drawing/2014/main" id="{57038B01-412B-4DDB-AF7D-9E749679916E}"/>
            </a:ext>
          </a:extLst>
        </xdr:cNvPr>
        <xdr:cNvSpPr txBox="1">
          <a:spLocks noChangeArrowheads="1"/>
        </xdr:cNvSpPr>
      </xdr:nvSpPr>
      <xdr:spPr bwMode="auto">
        <a:xfrm>
          <a:off x="9782175" y="51435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54" name="Text Box 216">
          <a:extLst>
            <a:ext uri="{FF2B5EF4-FFF2-40B4-BE49-F238E27FC236}">
              <a16:creationId xmlns:a16="http://schemas.microsoft.com/office/drawing/2014/main" id="{8450EDD0-6FC4-4514-BCA6-4A53711B7E83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55" name="Text Box 217">
          <a:extLst>
            <a:ext uri="{FF2B5EF4-FFF2-40B4-BE49-F238E27FC236}">
              <a16:creationId xmlns:a16="http://schemas.microsoft.com/office/drawing/2014/main" id="{46792805-E78B-464D-B4F8-3847D95AB9F9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56" name="Text Box 218">
          <a:extLst>
            <a:ext uri="{FF2B5EF4-FFF2-40B4-BE49-F238E27FC236}">
              <a16:creationId xmlns:a16="http://schemas.microsoft.com/office/drawing/2014/main" id="{0F9884C8-D009-4F8C-A0FF-EB76CA6AB172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57" name="Text Box 219">
          <a:extLst>
            <a:ext uri="{FF2B5EF4-FFF2-40B4-BE49-F238E27FC236}">
              <a16:creationId xmlns:a16="http://schemas.microsoft.com/office/drawing/2014/main" id="{80F182C2-129C-40FB-82C7-144CA3042568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58" name="Text Box 220">
          <a:extLst>
            <a:ext uri="{FF2B5EF4-FFF2-40B4-BE49-F238E27FC236}">
              <a16:creationId xmlns:a16="http://schemas.microsoft.com/office/drawing/2014/main" id="{591E04B0-6FF2-4CAD-8977-FF7D4888B0FE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59" name="Text Box 221">
          <a:extLst>
            <a:ext uri="{FF2B5EF4-FFF2-40B4-BE49-F238E27FC236}">
              <a16:creationId xmlns:a16="http://schemas.microsoft.com/office/drawing/2014/main" id="{DDB8109F-AE80-4F81-9A12-061FAC05B64C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60" name="Text Box 222">
          <a:extLst>
            <a:ext uri="{FF2B5EF4-FFF2-40B4-BE49-F238E27FC236}">
              <a16:creationId xmlns:a16="http://schemas.microsoft.com/office/drawing/2014/main" id="{BDA1AD0F-7807-4F20-8F67-059BCC7BD5D5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61" name="Text Box 223">
          <a:extLst>
            <a:ext uri="{FF2B5EF4-FFF2-40B4-BE49-F238E27FC236}">
              <a16:creationId xmlns:a16="http://schemas.microsoft.com/office/drawing/2014/main" id="{3D168721-B49E-4E4A-90BD-61AD857793B8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62" name="Text Box 224">
          <a:extLst>
            <a:ext uri="{FF2B5EF4-FFF2-40B4-BE49-F238E27FC236}">
              <a16:creationId xmlns:a16="http://schemas.microsoft.com/office/drawing/2014/main" id="{395884FF-F430-4AB8-9341-02F042EC1BD0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63" name="Text Box 225">
          <a:extLst>
            <a:ext uri="{FF2B5EF4-FFF2-40B4-BE49-F238E27FC236}">
              <a16:creationId xmlns:a16="http://schemas.microsoft.com/office/drawing/2014/main" id="{0FEE60CA-D1F8-49BA-BF2D-59072A436748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64" name="Text Box 226">
          <a:extLst>
            <a:ext uri="{FF2B5EF4-FFF2-40B4-BE49-F238E27FC236}">
              <a16:creationId xmlns:a16="http://schemas.microsoft.com/office/drawing/2014/main" id="{EB840509-BDC0-4435-8724-FCBB0AAA1537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65" name="Text Box 227">
          <a:extLst>
            <a:ext uri="{FF2B5EF4-FFF2-40B4-BE49-F238E27FC236}">
              <a16:creationId xmlns:a16="http://schemas.microsoft.com/office/drawing/2014/main" id="{20E99E4F-9203-41E8-8F1F-827EBAA2F13C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66" name="Text Box 228">
          <a:extLst>
            <a:ext uri="{FF2B5EF4-FFF2-40B4-BE49-F238E27FC236}">
              <a16:creationId xmlns:a16="http://schemas.microsoft.com/office/drawing/2014/main" id="{A9B2DF43-5F54-49D4-BC2D-20F998694E90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67" name="Text Box 229">
          <a:extLst>
            <a:ext uri="{FF2B5EF4-FFF2-40B4-BE49-F238E27FC236}">
              <a16:creationId xmlns:a16="http://schemas.microsoft.com/office/drawing/2014/main" id="{3EC30B5D-58C2-4272-B7BC-BDF801EE8D2C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68" name="Text Box 230">
          <a:extLst>
            <a:ext uri="{FF2B5EF4-FFF2-40B4-BE49-F238E27FC236}">
              <a16:creationId xmlns:a16="http://schemas.microsoft.com/office/drawing/2014/main" id="{9F1E060F-8360-48E3-8C90-9B1A230659BF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69" name="Text Box 231">
          <a:extLst>
            <a:ext uri="{FF2B5EF4-FFF2-40B4-BE49-F238E27FC236}">
              <a16:creationId xmlns:a16="http://schemas.microsoft.com/office/drawing/2014/main" id="{47FFE077-0968-497A-9F90-EAF5A59D2FA7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70" name="Text Box 232">
          <a:extLst>
            <a:ext uri="{FF2B5EF4-FFF2-40B4-BE49-F238E27FC236}">
              <a16:creationId xmlns:a16="http://schemas.microsoft.com/office/drawing/2014/main" id="{F4DE2EDA-D8A8-4267-AB5B-97BE2C001605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71" name="Text Box 233">
          <a:extLst>
            <a:ext uri="{FF2B5EF4-FFF2-40B4-BE49-F238E27FC236}">
              <a16:creationId xmlns:a16="http://schemas.microsoft.com/office/drawing/2014/main" id="{455B914E-597E-4749-86F1-9020C0613E6F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72" name="Text Box 234">
          <a:extLst>
            <a:ext uri="{FF2B5EF4-FFF2-40B4-BE49-F238E27FC236}">
              <a16:creationId xmlns:a16="http://schemas.microsoft.com/office/drawing/2014/main" id="{180016FF-56BA-4039-9522-A1DDCC6F0935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73" name="Text Box 235">
          <a:extLst>
            <a:ext uri="{FF2B5EF4-FFF2-40B4-BE49-F238E27FC236}">
              <a16:creationId xmlns:a16="http://schemas.microsoft.com/office/drawing/2014/main" id="{0B094DC7-2093-4DD8-AE77-78A766E15DF9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74" name="Text Box 237">
          <a:extLst>
            <a:ext uri="{FF2B5EF4-FFF2-40B4-BE49-F238E27FC236}">
              <a16:creationId xmlns:a16="http://schemas.microsoft.com/office/drawing/2014/main" id="{70DF5774-514E-41EA-86CB-1799642C0E2D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75" name="Text Box 238">
          <a:extLst>
            <a:ext uri="{FF2B5EF4-FFF2-40B4-BE49-F238E27FC236}">
              <a16:creationId xmlns:a16="http://schemas.microsoft.com/office/drawing/2014/main" id="{1723A72C-2072-4A05-B172-8E2A600C5439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76" name="Text Box 239">
          <a:extLst>
            <a:ext uri="{FF2B5EF4-FFF2-40B4-BE49-F238E27FC236}">
              <a16:creationId xmlns:a16="http://schemas.microsoft.com/office/drawing/2014/main" id="{3614537D-74B3-4322-929D-41AC73355421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77" name="Text Box 240">
          <a:extLst>
            <a:ext uri="{FF2B5EF4-FFF2-40B4-BE49-F238E27FC236}">
              <a16:creationId xmlns:a16="http://schemas.microsoft.com/office/drawing/2014/main" id="{47F7042A-1D93-4331-B232-EEBD80D67845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20</xdr:row>
      <xdr:rowOff>0</xdr:rowOff>
    </xdr:from>
    <xdr:to>
      <xdr:col>16</xdr:col>
      <xdr:colOff>381000</xdr:colOff>
      <xdr:row>21</xdr:row>
      <xdr:rowOff>57150</xdr:rowOff>
    </xdr:to>
    <xdr:sp macro="" textlink="">
      <xdr:nvSpPr>
        <xdr:cNvPr id="40778" name="Text Box 241">
          <a:extLst>
            <a:ext uri="{FF2B5EF4-FFF2-40B4-BE49-F238E27FC236}">
              <a16:creationId xmlns:a16="http://schemas.microsoft.com/office/drawing/2014/main" id="{60D08868-A5F9-433B-A511-AFE8F01E4D30}"/>
            </a:ext>
          </a:extLst>
        </xdr:cNvPr>
        <xdr:cNvSpPr txBox="1">
          <a:spLocks noChangeArrowheads="1"/>
        </xdr:cNvSpPr>
      </xdr:nvSpPr>
      <xdr:spPr bwMode="auto">
        <a:xfrm>
          <a:off x="9782175" y="371475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323850</xdr:colOff>
      <xdr:row>26</xdr:row>
      <xdr:rowOff>0</xdr:rowOff>
    </xdr:from>
    <xdr:to>
      <xdr:col>16</xdr:col>
      <xdr:colOff>390525</xdr:colOff>
      <xdr:row>27</xdr:row>
      <xdr:rowOff>57150</xdr:rowOff>
    </xdr:to>
    <xdr:sp macro="" textlink="">
      <xdr:nvSpPr>
        <xdr:cNvPr id="40779" name="Text Box 246">
          <a:extLst>
            <a:ext uri="{FF2B5EF4-FFF2-40B4-BE49-F238E27FC236}">
              <a16:creationId xmlns:a16="http://schemas.microsoft.com/office/drawing/2014/main" id="{D1D9145B-B8A4-4EDD-BE9E-C7CD8B58BA39}"/>
            </a:ext>
          </a:extLst>
        </xdr:cNvPr>
        <xdr:cNvSpPr txBox="1">
          <a:spLocks noChangeArrowheads="1"/>
        </xdr:cNvSpPr>
      </xdr:nvSpPr>
      <xdr:spPr bwMode="auto">
        <a:xfrm>
          <a:off x="9801225" y="5143500"/>
          <a:ext cx="66675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12</xdr:row>
      <xdr:rowOff>0</xdr:rowOff>
    </xdr:from>
    <xdr:to>
      <xdr:col>16</xdr:col>
      <xdr:colOff>390525</xdr:colOff>
      <xdr:row>13</xdr:row>
      <xdr:rowOff>57150</xdr:rowOff>
    </xdr:to>
    <xdr:sp macro="" textlink="">
      <xdr:nvSpPr>
        <xdr:cNvPr id="40780" name="Text Box 187">
          <a:extLst>
            <a:ext uri="{FF2B5EF4-FFF2-40B4-BE49-F238E27FC236}">
              <a16:creationId xmlns:a16="http://schemas.microsoft.com/office/drawing/2014/main" id="{8564D02B-8ED9-4C0B-ACD7-C1CAF5E9D7B3}"/>
            </a:ext>
          </a:extLst>
        </xdr:cNvPr>
        <xdr:cNvSpPr txBox="1">
          <a:spLocks noChangeArrowheads="1"/>
        </xdr:cNvSpPr>
      </xdr:nvSpPr>
      <xdr:spPr bwMode="auto">
        <a:xfrm>
          <a:off x="979170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19</xdr:row>
      <xdr:rowOff>0</xdr:rowOff>
    </xdr:from>
    <xdr:to>
      <xdr:col>16</xdr:col>
      <xdr:colOff>390525</xdr:colOff>
      <xdr:row>21</xdr:row>
      <xdr:rowOff>66675</xdr:rowOff>
    </xdr:to>
    <xdr:sp macro="" textlink="">
      <xdr:nvSpPr>
        <xdr:cNvPr id="40781" name="Text Box 188">
          <a:extLst>
            <a:ext uri="{FF2B5EF4-FFF2-40B4-BE49-F238E27FC236}">
              <a16:creationId xmlns:a16="http://schemas.microsoft.com/office/drawing/2014/main" id="{BDDF4571-9C1B-4633-9B64-74C2116BC5A4}"/>
            </a:ext>
          </a:extLst>
        </xdr:cNvPr>
        <xdr:cNvSpPr txBox="1">
          <a:spLocks noChangeArrowheads="1"/>
        </xdr:cNvSpPr>
      </xdr:nvSpPr>
      <xdr:spPr bwMode="auto">
        <a:xfrm>
          <a:off x="9791700" y="3571875"/>
          <a:ext cx="76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390525</xdr:colOff>
      <xdr:row>21</xdr:row>
      <xdr:rowOff>66675</xdr:rowOff>
    </xdr:to>
    <xdr:sp macro="" textlink="">
      <xdr:nvSpPr>
        <xdr:cNvPr id="40782" name="Text Box 189">
          <a:extLst>
            <a:ext uri="{FF2B5EF4-FFF2-40B4-BE49-F238E27FC236}">
              <a16:creationId xmlns:a16="http://schemas.microsoft.com/office/drawing/2014/main" id="{DEE65DBB-B370-4CC1-A00E-973181C55B49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390525</xdr:colOff>
      <xdr:row>21</xdr:row>
      <xdr:rowOff>66675</xdr:rowOff>
    </xdr:to>
    <xdr:sp macro="" textlink="">
      <xdr:nvSpPr>
        <xdr:cNvPr id="40783" name="Text Box 190">
          <a:extLst>
            <a:ext uri="{FF2B5EF4-FFF2-40B4-BE49-F238E27FC236}">
              <a16:creationId xmlns:a16="http://schemas.microsoft.com/office/drawing/2014/main" id="{C4C585CB-8EAB-470B-BA4E-7DB863FDD340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390525</xdr:colOff>
      <xdr:row>21</xdr:row>
      <xdr:rowOff>66675</xdr:rowOff>
    </xdr:to>
    <xdr:sp macro="" textlink="">
      <xdr:nvSpPr>
        <xdr:cNvPr id="40784" name="Text Box 191">
          <a:extLst>
            <a:ext uri="{FF2B5EF4-FFF2-40B4-BE49-F238E27FC236}">
              <a16:creationId xmlns:a16="http://schemas.microsoft.com/office/drawing/2014/main" id="{D5770557-8A88-4495-8736-40B341F611C6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390525</xdr:colOff>
      <xdr:row>21</xdr:row>
      <xdr:rowOff>66675</xdr:rowOff>
    </xdr:to>
    <xdr:sp macro="" textlink="">
      <xdr:nvSpPr>
        <xdr:cNvPr id="40785" name="Text Box 192">
          <a:extLst>
            <a:ext uri="{FF2B5EF4-FFF2-40B4-BE49-F238E27FC236}">
              <a16:creationId xmlns:a16="http://schemas.microsoft.com/office/drawing/2014/main" id="{42BE3872-6B92-49A6-8F24-96C37A3E93E4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190500</xdr:rowOff>
    </xdr:to>
    <xdr:sp macro="" textlink="">
      <xdr:nvSpPr>
        <xdr:cNvPr id="40786" name="Text Box 193">
          <a:extLst>
            <a:ext uri="{FF2B5EF4-FFF2-40B4-BE49-F238E27FC236}">
              <a16:creationId xmlns:a16="http://schemas.microsoft.com/office/drawing/2014/main" id="{0E9F0B31-6C33-4D6B-9983-A441C932795C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190500</xdr:rowOff>
    </xdr:to>
    <xdr:sp macro="" textlink="">
      <xdr:nvSpPr>
        <xdr:cNvPr id="40787" name="Text Box 194">
          <a:extLst>
            <a:ext uri="{FF2B5EF4-FFF2-40B4-BE49-F238E27FC236}">
              <a16:creationId xmlns:a16="http://schemas.microsoft.com/office/drawing/2014/main" id="{FC9FF9FA-8735-4102-95EB-CE23F10DD271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190500</xdr:rowOff>
    </xdr:to>
    <xdr:sp macro="" textlink="">
      <xdr:nvSpPr>
        <xdr:cNvPr id="40788" name="Text Box 195">
          <a:extLst>
            <a:ext uri="{FF2B5EF4-FFF2-40B4-BE49-F238E27FC236}">
              <a16:creationId xmlns:a16="http://schemas.microsoft.com/office/drawing/2014/main" id="{F3BF1807-A076-4199-89A2-7EB804F4E773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12</xdr:row>
      <xdr:rowOff>0</xdr:rowOff>
    </xdr:from>
    <xdr:to>
      <xdr:col>16</xdr:col>
      <xdr:colOff>390525</xdr:colOff>
      <xdr:row>13</xdr:row>
      <xdr:rowOff>57150</xdr:rowOff>
    </xdr:to>
    <xdr:sp macro="" textlink="">
      <xdr:nvSpPr>
        <xdr:cNvPr id="40789" name="Text Box 193">
          <a:extLst>
            <a:ext uri="{FF2B5EF4-FFF2-40B4-BE49-F238E27FC236}">
              <a16:creationId xmlns:a16="http://schemas.microsoft.com/office/drawing/2014/main" id="{310CA794-6D08-435B-85A2-A6C303211CFF}"/>
            </a:ext>
          </a:extLst>
        </xdr:cNvPr>
        <xdr:cNvSpPr txBox="1">
          <a:spLocks noChangeArrowheads="1"/>
        </xdr:cNvSpPr>
      </xdr:nvSpPr>
      <xdr:spPr bwMode="auto">
        <a:xfrm>
          <a:off x="979170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12</xdr:row>
      <xdr:rowOff>0</xdr:rowOff>
    </xdr:from>
    <xdr:to>
      <xdr:col>16</xdr:col>
      <xdr:colOff>390525</xdr:colOff>
      <xdr:row>13</xdr:row>
      <xdr:rowOff>57150</xdr:rowOff>
    </xdr:to>
    <xdr:sp macro="" textlink="">
      <xdr:nvSpPr>
        <xdr:cNvPr id="40790" name="Text Box 194">
          <a:extLst>
            <a:ext uri="{FF2B5EF4-FFF2-40B4-BE49-F238E27FC236}">
              <a16:creationId xmlns:a16="http://schemas.microsoft.com/office/drawing/2014/main" id="{B4CA6ADE-E45F-457A-A38D-7C9C1FEB0322}"/>
            </a:ext>
          </a:extLst>
        </xdr:cNvPr>
        <xdr:cNvSpPr txBox="1">
          <a:spLocks noChangeArrowheads="1"/>
        </xdr:cNvSpPr>
      </xdr:nvSpPr>
      <xdr:spPr bwMode="auto">
        <a:xfrm>
          <a:off x="979170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12</xdr:row>
      <xdr:rowOff>0</xdr:rowOff>
    </xdr:from>
    <xdr:to>
      <xdr:col>16</xdr:col>
      <xdr:colOff>390525</xdr:colOff>
      <xdr:row>13</xdr:row>
      <xdr:rowOff>57150</xdr:rowOff>
    </xdr:to>
    <xdr:sp macro="" textlink="">
      <xdr:nvSpPr>
        <xdr:cNvPr id="40791" name="Text Box 195">
          <a:extLst>
            <a:ext uri="{FF2B5EF4-FFF2-40B4-BE49-F238E27FC236}">
              <a16:creationId xmlns:a16="http://schemas.microsoft.com/office/drawing/2014/main" id="{D3A0907A-2665-4096-AB69-A523C96552EB}"/>
            </a:ext>
          </a:extLst>
        </xdr:cNvPr>
        <xdr:cNvSpPr txBox="1">
          <a:spLocks noChangeArrowheads="1"/>
        </xdr:cNvSpPr>
      </xdr:nvSpPr>
      <xdr:spPr bwMode="auto">
        <a:xfrm>
          <a:off x="9791700" y="2428875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190500</xdr:rowOff>
    </xdr:to>
    <xdr:sp macro="" textlink="">
      <xdr:nvSpPr>
        <xdr:cNvPr id="40792" name="Text Box 193">
          <a:extLst>
            <a:ext uri="{FF2B5EF4-FFF2-40B4-BE49-F238E27FC236}">
              <a16:creationId xmlns:a16="http://schemas.microsoft.com/office/drawing/2014/main" id="{6D97D216-5BAA-42FD-9184-823D0C0F59B8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190500</xdr:rowOff>
    </xdr:to>
    <xdr:sp macro="" textlink="">
      <xdr:nvSpPr>
        <xdr:cNvPr id="40793" name="Text Box 194">
          <a:extLst>
            <a:ext uri="{FF2B5EF4-FFF2-40B4-BE49-F238E27FC236}">
              <a16:creationId xmlns:a16="http://schemas.microsoft.com/office/drawing/2014/main" id="{C4C3AB51-C4ED-44AB-AAE7-E760470F1AF0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190500</xdr:rowOff>
    </xdr:to>
    <xdr:sp macro="" textlink="">
      <xdr:nvSpPr>
        <xdr:cNvPr id="40794" name="Text Box 195">
          <a:extLst>
            <a:ext uri="{FF2B5EF4-FFF2-40B4-BE49-F238E27FC236}">
              <a16:creationId xmlns:a16="http://schemas.microsoft.com/office/drawing/2014/main" id="{DCA8910C-71AD-4FEA-BBE1-00463A57B15E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190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390525</xdr:colOff>
      <xdr:row>22</xdr:row>
      <xdr:rowOff>228600</xdr:rowOff>
    </xdr:to>
    <xdr:sp macro="" textlink="">
      <xdr:nvSpPr>
        <xdr:cNvPr id="40795" name="Text Box 193">
          <a:extLst>
            <a:ext uri="{FF2B5EF4-FFF2-40B4-BE49-F238E27FC236}">
              <a16:creationId xmlns:a16="http://schemas.microsoft.com/office/drawing/2014/main" id="{66495ADD-3192-4CDF-9554-48AD03D12CDB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390525</xdr:colOff>
      <xdr:row>22</xdr:row>
      <xdr:rowOff>228600</xdr:rowOff>
    </xdr:to>
    <xdr:sp macro="" textlink="">
      <xdr:nvSpPr>
        <xdr:cNvPr id="40796" name="Text Box 194">
          <a:extLst>
            <a:ext uri="{FF2B5EF4-FFF2-40B4-BE49-F238E27FC236}">
              <a16:creationId xmlns:a16="http://schemas.microsoft.com/office/drawing/2014/main" id="{D8CF1A8C-B0E0-46B8-9F78-09DE61FD6C73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390525</xdr:colOff>
      <xdr:row>22</xdr:row>
      <xdr:rowOff>228600</xdr:rowOff>
    </xdr:to>
    <xdr:sp macro="" textlink="">
      <xdr:nvSpPr>
        <xdr:cNvPr id="40797" name="Text Box 195">
          <a:extLst>
            <a:ext uri="{FF2B5EF4-FFF2-40B4-BE49-F238E27FC236}">
              <a16:creationId xmlns:a16="http://schemas.microsoft.com/office/drawing/2014/main" id="{B643EAF9-7B09-4B37-B0DE-E5A976042960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35</xdr:row>
      <xdr:rowOff>0</xdr:rowOff>
    </xdr:from>
    <xdr:to>
      <xdr:col>17</xdr:col>
      <xdr:colOff>76200</xdr:colOff>
      <xdr:row>36</xdr:row>
      <xdr:rowOff>38100</xdr:rowOff>
    </xdr:to>
    <xdr:sp macro="" textlink="">
      <xdr:nvSpPr>
        <xdr:cNvPr id="40798" name="Text Box 71">
          <a:extLst>
            <a:ext uri="{FF2B5EF4-FFF2-40B4-BE49-F238E27FC236}">
              <a16:creationId xmlns:a16="http://schemas.microsoft.com/office/drawing/2014/main" id="{BCF41C0E-B913-4BBE-B839-52E9E9E14AB0}"/>
            </a:ext>
          </a:extLst>
        </xdr:cNvPr>
        <xdr:cNvSpPr txBox="1">
          <a:spLocks noChangeArrowheads="1"/>
        </xdr:cNvSpPr>
      </xdr:nvSpPr>
      <xdr:spPr bwMode="auto">
        <a:xfrm>
          <a:off x="10010775" y="657225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799" name="Text Box 73">
          <a:extLst>
            <a:ext uri="{FF2B5EF4-FFF2-40B4-BE49-F238E27FC236}">
              <a16:creationId xmlns:a16="http://schemas.microsoft.com/office/drawing/2014/main" id="{830D6D7A-D824-4D29-8201-FD9D36870D1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00" name="Text Box 90">
          <a:extLst>
            <a:ext uri="{FF2B5EF4-FFF2-40B4-BE49-F238E27FC236}">
              <a16:creationId xmlns:a16="http://schemas.microsoft.com/office/drawing/2014/main" id="{0E4943EA-0BBB-4E90-881C-29FA0A7E07A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01" name="Text Box 95">
          <a:extLst>
            <a:ext uri="{FF2B5EF4-FFF2-40B4-BE49-F238E27FC236}">
              <a16:creationId xmlns:a16="http://schemas.microsoft.com/office/drawing/2014/main" id="{D7A14170-DDE1-44E0-B9CB-3CAE6FB9976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02" name="Text Box 96">
          <a:extLst>
            <a:ext uri="{FF2B5EF4-FFF2-40B4-BE49-F238E27FC236}">
              <a16:creationId xmlns:a16="http://schemas.microsoft.com/office/drawing/2014/main" id="{2FEFDCAB-049A-4EFC-A96B-50681130EC8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03" name="Text Box 97">
          <a:extLst>
            <a:ext uri="{FF2B5EF4-FFF2-40B4-BE49-F238E27FC236}">
              <a16:creationId xmlns:a16="http://schemas.microsoft.com/office/drawing/2014/main" id="{519E041C-0E91-4C69-821B-7FAF458CE3A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04" name="Text Box 101">
          <a:extLst>
            <a:ext uri="{FF2B5EF4-FFF2-40B4-BE49-F238E27FC236}">
              <a16:creationId xmlns:a16="http://schemas.microsoft.com/office/drawing/2014/main" id="{3300F85E-56EB-4886-B9D0-572E5D8E003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05" name="Text Box 102">
          <a:extLst>
            <a:ext uri="{FF2B5EF4-FFF2-40B4-BE49-F238E27FC236}">
              <a16:creationId xmlns:a16="http://schemas.microsoft.com/office/drawing/2014/main" id="{EDC759B4-DE26-400B-A530-5844B2B24846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06" name="Text Box 103">
          <a:extLst>
            <a:ext uri="{FF2B5EF4-FFF2-40B4-BE49-F238E27FC236}">
              <a16:creationId xmlns:a16="http://schemas.microsoft.com/office/drawing/2014/main" id="{1F202E0D-DA68-4B64-B638-84105AC3A926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07" name="Text Box 104">
          <a:extLst>
            <a:ext uri="{FF2B5EF4-FFF2-40B4-BE49-F238E27FC236}">
              <a16:creationId xmlns:a16="http://schemas.microsoft.com/office/drawing/2014/main" id="{1CA5FAFB-77C2-427A-A1B6-A1E13C0861C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08" name="Text Box 106">
          <a:extLst>
            <a:ext uri="{FF2B5EF4-FFF2-40B4-BE49-F238E27FC236}">
              <a16:creationId xmlns:a16="http://schemas.microsoft.com/office/drawing/2014/main" id="{642CB6CF-9542-4C29-A81A-DA2F6CEFA33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09" name="Text Box 107">
          <a:extLst>
            <a:ext uri="{FF2B5EF4-FFF2-40B4-BE49-F238E27FC236}">
              <a16:creationId xmlns:a16="http://schemas.microsoft.com/office/drawing/2014/main" id="{5C2A83C8-BBB4-44B9-B8DF-63622FF3D72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10" name="Text Box 108">
          <a:extLst>
            <a:ext uri="{FF2B5EF4-FFF2-40B4-BE49-F238E27FC236}">
              <a16:creationId xmlns:a16="http://schemas.microsoft.com/office/drawing/2014/main" id="{DF3DAD14-227F-4984-9199-CD8C1CDB22F3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11" name="Text Box 109">
          <a:extLst>
            <a:ext uri="{FF2B5EF4-FFF2-40B4-BE49-F238E27FC236}">
              <a16:creationId xmlns:a16="http://schemas.microsoft.com/office/drawing/2014/main" id="{4898FAE6-D953-47C3-A162-4F5FE8A311B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12" name="Text Box 114">
          <a:extLst>
            <a:ext uri="{FF2B5EF4-FFF2-40B4-BE49-F238E27FC236}">
              <a16:creationId xmlns:a16="http://schemas.microsoft.com/office/drawing/2014/main" id="{C8DC5D65-2CFD-4AF7-A8ED-A4ED32E8D07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13" name="Text Box 116">
          <a:extLst>
            <a:ext uri="{FF2B5EF4-FFF2-40B4-BE49-F238E27FC236}">
              <a16:creationId xmlns:a16="http://schemas.microsoft.com/office/drawing/2014/main" id="{B051C010-3840-4FC5-8DA0-E4AAFF9E52B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14" name="Text Box 117">
          <a:extLst>
            <a:ext uri="{FF2B5EF4-FFF2-40B4-BE49-F238E27FC236}">
              <a16:creationId xmlns:a16="http://schemas.microsoft.com/office/drawing/2014/main" id="{404CC889-FD02-4C22-8EDB-363EA2D0B9E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15" name="Text Box 118">
          <a:extLst>
            <a:ext uri="{FF2B5EF4-FFF2-40B4-BE49-F238E27FC236}">
              <a16:creationId xmlns:a16="http://schemas.microsoft.com/office/drawing/2014/main" id="{65C630C3-5A7D-4FED-A125-C23466AC038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16" name="Text Box 119">
          <a:extLst>
            <a:ext uri="{FF2B5EF4-FFF2-40B4-BE49-F238E27FC236}">
              <a16:creationId xmlns:a16="http://schemas.microsoft.com/office/drawing/2014/main" id="{F751E4BE-8765-4967-B6FF-045B38B978C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17" name="Text Box 120">
          <a:extLst>
            <a:ext uri="{FF2B5EF4-FFF2-40B4-BE49-F238E27FC236}">
              <a16:creationId xmlns:a16="http://schemas.microsoft.com/office/drawing/2014/main" id="{8D997F06-A71A-416B-BC00-06E41F3145D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18" name="Text Box 121">
          <a:extLst>
            <a:ext uri="{FF2B5EF4-FFF2-40B4-BE49-F238E27FC236}">
              <a16:creationId xmlns:a16="http://schemas.microsoft.com/office/drawing/2014/main" id="{36B7F6B0-63D1-422F-98C7-3CE3D46280C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19" name="Text Box 125">
          <a:extLst>
            <a:ext uri="{FF2B5EF4-FFF2-40B4-BE49-F238E27FC236}">
              <a16:creationId xmlns:a16="http://schemas.microsoft.com/office/drawing/2014/main" id="{9B0B7D5A-1A1A-4733-9AEA-E14B3BE5620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20" name="Text Box 126">
          <a:extLst>
            <a:ext uri="{FF2B5EF4-FFF2-40B4-BE49-F238E27FC236}">
              <a16:creationId xmlns:a16="http://schemas.microsoft.com/office/drawing/2014/main" id="{4D2A66F2-4BC5-460E-BBAB-2273D6AC4F6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21" name="Text Box 127">
          <a:extLst>
            <a:ext uri="{FF2B5EF4-FFF2-40B4-BE49-F238E27FC236}">
              <a16:creationId xmlns:a16="http://schemas.microsoft.com/office/drawing/2014/main" id="{E803DEB5-6632-429C-8288-4AD6F982375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22" name="Text Box 128">
          <a:extLst>
            <a:ext uri="{FF2B5EF4-FFF2-40B4-BE49-F238E27FC236}">
              <a16:creationId xmlns:a16="http://schemas.microsoft.com/office/drawing/2014/main" id="{B29AE819-3905-4D1E-B2A4-7FE241556E3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23" name="Text Box 129">
          <a:extLst>
            <a:ext uri="{FF2B5EF4-FFF2-40B4-BE49-F238E27FC236}">
              <a16:creationId xmlns:a16="http://schemas.microsoft.com/office/drawing/2014/main" id="{C5228E91-89A4-4649-A1C2-99982A7C0E5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24" name="Text Box 130">
          <a:extLst>
            <a:ext uri="{FF2B5EF4-FFF2-40B4-BE49-F238E27FC236}">
              <a16:creationId xmlns:a16="http://schemas.microsoft.com/office/drawing/2014/main" id="{30D59E6B-4843-4922-A338-9D396333882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25" name="Text Box 131">
          <a:extLst>
            <a:ext uri="{FF2B5EF4-FFF2-40B4-BE49-F238E27FC236}">
              <a16:creationId xmlns:a16="http://schemas.microsoft.com/office/drawing/2014/main" id="{A1F86F82-9AB2-4E50-A416-5E21C689424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26" name="Text Box 132">
          <a:extLst>
            <a:ext uri="{FF2B5EF4-FFF2-40B4-BE49-F238E27FC236}">
              <a16:creationId xmlns:a16="http://schemas.microsoft.com/office/drawing/2014/main" id="{34D75B07-3F13-47E8-A34E-912CB0E5986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27" name="Text Box 139">
          <a:extLst>
            <a:ext uri="{FF2B5EF4-FFF2-40B4-BE49-F238E27FC236}">
              <a16:creationId xmlns:a16="http://schemas.microsoft.com/office/drawing/2014/main" id="{49E2A4B0-0E84-46F9-84E4-EF2D4468CA9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28" name="Text Box 140">
          <a:extLst>
            <a:ext uri="{FF2B5EF4-FFF2-40B4-BE49-F238E27FC236}">
              <a16:creationId xmlns:a16="http://schemas.microsoft.com/office/drawing/2014/main" id="{BEBBF99F-9BB5-4C73-8927-AFC72956878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29" name="Text Box 141">
          <a:extLst>
            <a:ext uri="{FF2B5EF4-FFF2-40B4-BE49-F238E27FC236}">
              <a16:creationId xmlns:a16="http://schemas.microsoft.com/office/drawing/2014/main" id="{59DE03E5-5667-4E76-8D2C-823F40E4715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30" name="Text Box 142">
          <a:extLst>
            <a:ext uri="{FF2B5EF4-FFF2-40B4-BE49-F238E27FC236}">
              <a16:creationId xmlns:a16="http://schemas.microsoft.com/office/drawing/2014/main" id="{ECA68CDB-9FB8-446E-BB25-B961A3C0601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31" name="Text Box 143">
          <a:extLst>
            <a:ext uri="{FF2B5EF4-FFF2-40B4-BE49-F238E27FC236}">
              <a16:creationId xmlns:a16="http://schemas.microsoft.com/office/drawing/2014/main" id="{C627102B-5E1C-490F-98D6-8E3F713859F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32" name="Text Box 144">
          <a:extLst>
            <a:ext uri="{FF2B5EF4-FFF2-40B4-BE49-F238E27FC236}">
              <a16:creationId xmlns:a16="http://schemas.microsoft.com/office/drawing/2014/main" id="{8747FC5E-0D0B-4BEA-BCA4-AB7EB48E602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33" name="Text Box 145">
          <a:extLst>
            <a:ext uri="{FF2B5EF4-FFF2-40B4-BE49-F238E27FC236}">
              <a16:creationId xmlns:a16="http://schemas.microsoft.com/office/drawing/2014/main" id="{80406A72-8335-40F7-A8A9-A04B71A4052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34" name="Text Box 149">
          <a:extLst>
            <a:ext uri="{FF2B5EF4-FFF2-40B4-BE49-F238E27FC236}">
              <a16:creationId xmlns:a16="http://schemas.microsoft.com/office/drawing/2014/main" id="{62152C8A-FEA2-4D39-81F0-2D09B197F99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35" name="Text Box 150">
          <a:extLst>
            <a:ext uri="{FF2B5EF4-FFF2-40B4-BE49-F238E27FC236}">
              <a16:creationId xmlns:a16="http://schemas.microsoft.com/office/drawing/2014/main" id="{934B299B-D875-41E5-932F-3331F88D2DF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36" name="Text Box 151">
          <a:extLst>
            <a:ext uri="{FF2B5EF4-FFF2-40B4-BE49-F238E27FC236}">
              <a16:creationId xmlns:a16="http://schemas.microsoft.com/office/drawing/2014/main" id="{B6B7661A-AAF9-4D48-AC29-41C71C7EBBA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37" name="Text Box 152">
          <a:extLst>
            <a:ext uri="{FF2B5EF4-FFF2-40B4-BE49-F238E27FC236}">
              <a16:creationId xmlns:a16="http://schemas.microsoft.com/office/drawing/2014/main" id="{0B2CB4E6-691C-4457-BD2E-55D42D6A4CEB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38" name="Text Box 153">
          <a:extLst>
            <a:ext uri="{FF2B5EF4-FFF2-40B4-BE49-F238E27FC236}">
              <a16:creationId xmlns:a16="http://schemas.microsoft.com/office/drawing/2014/main" id="{0409CAAE-87CC-44C0-9392-99D35FC0331B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39" name="Text Box 154">
          <a:extLst>
            <a:ext uri="{FF2B5EF4-FFF2-40B4-BE49-F238E27FC236}">
              <a16:creationId xmlns:a16="http://schemas.microsoft.com/office/drawing/2014/main" id="{3FB7F7BB-EBDE-4207-A1C0-3F0F7B91794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40" name="Text Box 155">
          <a:extLst>
            <a:ext uri="{FF2B5EF4-FFF2-40B4-BE49-F238E27FC236}">
              <a16:creationId xmlns:a16="http://schemas.microsoft.com/office/drawing/2014/main" id="{19529EC6-185A-4899-A4FD-74218CAE0884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41" name="Text Box 156">
          <a:extLst>
            <a:ext uri="{FF2B5EF4-FFF2-40B4-BE49-F238E27FC236}">
              <a16:creationId xmlns:a16="http://schemas.microsoft.com/office/drawing/2014/main" id="{3BE997AE-0A8A-427B-BFB1-2CAAC17F6BD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42" name="Text Box 157">
          <a:extLst>
            <a:ext uri="{FF2B5EF4-FFF2-40B4-BE49-F238E27FC236}">
              <a16:creationId xmlns:a16="http://schemas.microsoft.com/office/drawing/2014/main" id="{C6652244-04D9-431E-9C57-A4479145AFC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43" name="Text Box 161">
          <a:extLst>
            <a:ext uri="{FF2B5EF4-FFF2-40B4-BE49-F238E27FC236}">
              <a16:creationId xmlns:a16="http://schemas.microsoft.com/office/drawing/2014/main" id="{485B5FA8-D212-4033-A966-DEA761F0AC2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44" name="Text Box 162">
          <a:extLst>
            <a:ext uri="{FF2B5EF4-FFF2-40B4-BE49-F238E27FC236}">
              <a16:creationId xmlns:a16="http://schemas.microsoft.com/office/drawing/2014/main" id="{E67932D7-8402-4C19-88F8-053813CAD54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45" name="Text Box 163">
          <a:extLst>
            <a:ext uri="{FF2B5EF4-FFF2-40B4-BE49-F238E27FC236}">
              <a16:creationId xmlns:a16="http://schemas.microsoft.com/office/drawing/2014/main" id="{3FD874A8-0A3B-46FD-B007-6F98EA60F78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46" name="Text Box 164">
          <a:extLst>
            <a:ext uri="{FF2B5EF4-FFF2-40B4-BE49-F238E27FC236}">
              <a16:creationId xmlns:a16="http://schemas.microsoft.com/office/drawing/2014/main" id="{AA5D7937-75C0-4BD5-A247-A13FA5D857B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47" name="Text Box 165">
          <a:extLst>
            <a:ext uri="{FF2B5EF4-FFF2-40B4-BE49-F238E27FC236}">
              <a16:creationId xmlns:a16="http://schemas.microsoft.com/office/drawing/2014/main" id="{AEA7C143-B6E4-4C71-BBD3-AC44B925D9D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48" name="Text Box 166">
          <a:extLst>
            <a:ext uri="{FF2B5EF4-FFF2-40B4-BE49-F238E27FC236}">
              <a16:creationId xmlns:a16="http://schemas.microsoft.com/office/drawing/2014/main" id="{B7348999-BD50-4857-A546-BCA52164F49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49" name="Text Box 167">
          <a:extLst>
            <a:ext uri="{FF2B5EF4-FFF2-40B4-BE49-F238E27FC236}">
              <a16:creationId xmlns:a16="http://schemas.microsoft.com/office/drawing/2014/main" id="{155B5326-8F5A-48FC-A60C-7942A257D3CB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50" name="Text Box 168">
          <a:extLst>
            <a:ext uri="{FF2B5EF4-FFF2-40B4-BE49-F238E27FC236}">
              <a16:creationId xmlns:a16="http://schemas.microsoft.com/office/drawing/2014/main" id="{00022FF0-CDC5-43C5-A826-C846E7DB56A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51" name="Text Box 169">
          <a:extLst>
            <a:ext uri="{FF2B5EF4-FFF2-40B4-BE49-F238E27FC236}">
              <a16:creationId xmlns:a16="http://schemas.microsoft.com/office/drawing/2014/main" id="{86A42893-8393-4A2B-83DA-5B1BA3C1DB4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52" name="Text Box 170">
          <a:extLst>
            <a:ext uri="{FF2B5EF4-FFF2-40B4-BE49-F238E27FC236}">
              <a16:creationId xmlns:a16="http://schemas.microsoft.com/office/drawing/2014/main" id="{BE622710-2240-4588-8C71-0A592B31627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53" name="Text Box 171">
          <a:extLst>
            <a:ext uri="{FF2B5EF4-FFF2-40B4-BE49-F238E27FC236}">
              <a16:creationId xmlns:a16="http://schemas.microsoft.com/office/drawing/2014/main" id="{34075F97-9BC9-4072-806E-DDC0BB12E2C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54" name="Text Box 172">
          <a:extLst>
            <a:ext uri="{FF2B5EF4-FFF2-40B4-BE49-F238E27FC236}">
              <a16:creationId xmlns:a16="http://schemas.microsoft.com/office/drawing/2014/main" id="{6CE10869-CFFE-4F92-92C4-7F210AAA568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55" name="Text Box 173">
          <a:extLst>
            <a:ext uri="{FF2B5EF4-FFF2-40B4-BE49-F238E27FC236}">
              <a16:creationId xmlns:a16="http://schemas.microsoft.com/office/drawing/2014/main" id="{9CE919B9-6830-4C6E-8B84-381E0DC5E44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56" name="Text Box 174">
          <a:extLst>
            <a:ext uri="{FF2B5EF4-FFF2-40B4-BE49-F238E27FC236}">
              <a16:creationId xmlns:a16="http://schemas.microsoft.com/office/drawing/2014/main" id="{9BEA9173-E7A1-48BE-8F55-4E9A5420E4B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35</xdr:row>
      <xdr:rowOff>0</xdr:rowOff>
    </xdr:from>
    <xdr:to>
      <xdr:col>17</xdr:col>
      <xdr:colOff>85725</xdr:colOff>
      <xdr:row>36</xdr:row>
      <xdr:rowOff>123825</xdr:rowOff>
    </xdr:to>
    <xdr:sp macro="" textlink="">
      <xdr:nvSpPr>
        <xdr:cNvPr id="40857" name="Text Box 175">
          <a:extLst>
            <a:ext uri="{FF2B5EF4-FFF2-40B4-BE49-F238E27FC236}">
              <a16:creationId xmlns:a16="http://schemas.microsoft.com/office/drawing/2014/main" id="{72E8BD76-A115-40F1-ADC9-F378854F0061}"/>
            </a:ext>
          </a:extLst>
        </xdr:cNvPr>
        <xdr:cNvSpPr txBox="1">
          <a:spLocks noChangeArrowheads="1"/>
        </xdr:cNvSpPr>
      </xdr:nvSpPr>
      <xdr:spPr bwMode="auto">
        <a:xfrm>
          <a:off x="10010775" y="6572250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58" name="Text Box 176">
          <a:extLst>
            <a:ext uri="{FF2B5EF4-FFF2-40B4-BE49-F238E27FC236}">
              <a16:creationId xmlns:a16="http://schemas.microsoft.com/office/drawing/2014/main" id="{C771644B-55CF-4CA7-8AC7-9C595C518A0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59" name="Text Box 178">
          <a:extLst>
            <a:ext uri="{FF2B5EF4-FFF2-40B4-BE49-F238E27FC236}">
              <a16:creationId xmlns:a16="http://schemas.microsoft.com/office/drawing/2014/main" id="{8E00C31D-D2FC-4C4B-AF51-D6A58099F84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60" name="Text Box 179">
          <a:extLst>
            <a:ext uri="{FF2B5EF4-FFF2-40B4-BE49-F238E27FC236}">
              <a16:creationId xmlns:a16="http://schemas.microsoft.com/office/drawing/2014/main" id="{276B5593-66A8-4BDA-B114-A3BA3EDF125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61" name="Text Box 180">
          <a:extLst>
            <a:ext uri="{FF2B5EF4-FFF2-40B4-BE49-F238E27FC236}">
              <a16:creationId xmlns:a16="http://schemas.microsoft.com/office/drawing/2014/main" id="{3D772970-5B53-4C70-A08B-93CD1DB8A39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62" name="Text Box 181">
          <a:extLst>
            <a:ext uri="{FF2B5EF4-FFF2-40B4-BE49-F238E27FC236}">
              <a16:creationId xmlns:a16="http://schemas.microsoft.com/office/drawing/2014/main" id="{32F712C1-9E2E-478E-978B-7E9713CD9DC6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63" name="Text Box 182">
          <a:extLst>
            <a:ext uri="{FF2B5EF4-FFF2-40B4-BE49-F238E27FC236}">
              <a16:creationId xmlns:a16="http://schemas.microsoft.com/office/drawing/2014/main" id="{3BA0D389-2032-47EF-9419-F181CDBEBB1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64" name="Text Box 183">
          <a:extLst>
            <a:ext uri="{FF2B5EF4-FFF2-40B4-BE49-F238E27FC236}">
              <a16:creationId xmlns:a16="http://schemas.microsoft.com/office/drawing/2014/main" id="{F1363AC9-B324-4B5A-AF57-A7A7AA036ADB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65" name="Text Box 184">
          <a:extLst>
            <a:ext uri="{FF2B5EF4-FFF2-40B4-BE49-F238E27FC236}">
              <a16:creationId xmlns:a16="http://schemas.microsoft.com/office/drawing/2014/main" id="{AA919A9D-4FBE-4924-A49B-ED59CAF9BB0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66" name="Text Box 185">
          <a:extLst>
            <a:ext uri="{FF2B5EF4-FFF2-40B4-BE49-F238E27FC236}">
              <a16:creationId xmlns:a16="http://schemas.microsoft.com/office/drawing/2014/main" id="{9B2AFA6E-AF2B-4B9A-89A2-034D9785F1B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67" name="Text Box 186">
          <a:extLst>
            <a:ext uri="{FF2B5EF4-FFF2-40B4-BE49-F238E27FC236}">
              <a16:creationId xmlns:a16="http://schemas.microsoft.com/office/drawing/2014/main" id="{8D102DE1-F219-46E0-BB25-BD12A9328FC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68" name="Text Box 187">
          <a:extLst>
            <a:ext uri="{FF2B5EF4-FFF2-40B4-BE49-F238E27FC236}">
              <a16:creationId xmlns:a16="http://schemas.microsoft.com/office/drawing/2014/main" id="{9925C5FA-7393-40FC-AE55-81B8FE721E0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69" name="Text Box 188">
          <a:extLst>
            <a:ext uri="{FF2B5EF4-FFF2-40B4-BE49-F238E27FC236}">
              <a16:creationId xmlns:a16="http://schemas.microsoft.com/office/drawing/2014/main" id="{96A82A7D-5AC9-4514-BACC-3F1F2E82CF8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70" name="Text Box 189">
          <a:extLst>
            <a:ext uri="{FF2B5EF4-FFF2-40B4-BE49-F238E27FC236}">
              <a16:creationId xmlns:a16="http://schemas.microsoft.com/office/drawing/2014/main" id="{36D9527F-91FD-4327-A0BA-3ABDE1DF272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71" name="Text Box 190">
          <a:extLst>
            <a:ext uri="{FF2B5EF4-FFF2-40B4-BE49-F238E27FC236}">
              <a16:creationId xmlns:a16="http://schemas.microsoft.com/office/drawing/2014/main" id="{9CFC87FF-428F-4C78-991F-68080105E763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72" name="Text Box 191">
          <a:extLst>
            <a:ext uri="{FF2B5EF4-FFF2-40B4-BE49-F238E27FC236}">
              <a16:creationId xmlns:a16="http://schemas.microsoft.com/office/drawing/2014/main" id="{23C619BD-318C-455F-8DD2-60D203002671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73" name="Text Box 192">
          <a:extLst>
            <a:ext uri="{FF2B5EF4-FFF2-40B4-BE49-F238E27FC236}">
              <a16:creationId xmlns:a16="http://schemas.microsoft.com/office/drawing/2014/main" id="{07B985B9-7F38-4E03-BB08-DD76C2A32AC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74" name="Text Box 193">
          <a:extLst>
            <a:ext uri="{FF2B5EF4-FFF2-40B4-BE49-F238E27FC236}">
              <a16:creationId xmlns:a16="http://schemas.microsoft.com/office/drawing/2014/main" id="{43167AFB-2D2F-49D0-B222-0176C6CC0246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75" name="Text Box 194">
          <a:extLst>
            <a:ext uri="{FF2B5EF4-FFF2-40B4-BE49-F238E27FC236}">
              <a16:creationId xmlns:a16="http://schemas.microsoft.com/office/drawing/2014/main" id="{99374861-9C15-4EBD-AAA7-D000CC89DD5D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76" name="Text Box 195">
          <a:extLst>
            <a:ext uri="{FF2B5EF4-FFF2-40B4-BE49-F238E27FC236}">
              <a16:creationId xmlns:a16="http://schemas.microsoft.com/office/drawing/2014/main" id="{3486BECD-2D08-4A97-A5EF-0F3B3A9C793A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77" name="Text Box 196">
          <a:extLst>
            <a:ext uri="{FF2B5EF4-FFF2-40B4-BE49-F238E27FC236}">
              <a16:creationId xmlns:a16="http://schemas.microsoft.com/office/drawing/2014/main" id="{0F60AB66-3322-4758-AD28-3706CBE55D70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78" name="Text Box 197">
          <a:extLst>
            <a:ext uri="{FF2B5EF4-FFF2-40B4-BE49-F238E27FC236}">
              <a16:creationId xmlns:a16="http://schemas.microsoft.com/office/drawing/2014/main" id="{70DE8827-2D79-41C8-A0C7-310CF2AC76E7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79" name="Text Box 198">
          <a:extLst>
            <a:ext uri="{FF2B5EF4-FFF2-40B4-BE49-F238E27FC236}">
              <a16:creationId xmlns:a16="http://schemas.microsoft.com/office/drawing/2014/main" id="{4907566F-AE29-4E83-B5DA-446CABF81F0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80" name="Text Box 199">
          <a:extLst>
            <a:ext uri="{FF2B5EF4-FFF2-40B4-BE49-F238E27FC236}">
              <a16:creationId xmlns:a16="http://schemas.microsoft.com/office/drawing/2014/main" id="{042EF507-B923-4D57-80F7-534B10E855E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81" name="Text Box 200">
          <a:extLst>
            <a:ext uri="{FF2B5EF4-FFF2-40B4-BE49-F238E27FC236}">
              <a16:creationId xmlns:a16="http://schemas.microsoft.com/office/drawing/2014/main" id="{2058D392-693B-4221-AF02-166727CF331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82" name="Text Box 201">
          <a:extLst>
            <a:ext uri="{FF2B5EF4-FFF2-40B4-BE49-F238E27FC236}">
              <a16:creationId xmlns:a16="http://schemas.microsoft.com/office/drawing/2014/main" id="{85CDAF65-FF41-4E04-8891-AB107A17EC5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83" name="Text Box 202">
          <a:extLst>
            <a:ext uri="{FF2B5EF4-FFF2-40B4-BE49-F238E27FC236}">
              <a16:creationId xmlns:a16="http://schemas.microsoft.com/office/drawing/2014/main" id="{5DA3788C-1432-4A9D-9DAC-44B7DDF0CAF3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84" name="Text Box 203">
          <a:extLst>
            <a:ext uri="{FF2B5EF4-FFF2-40B4-BE49-F238E27FC236}">
              <a16:creationId xmlns:a16="http://schemas.microsoft.com/office/drawing/2014/main" id="{E65988BE-C7D5-40EC-8126-E336AD5BC61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85" name="Text Box 204">
          <a:extLst>
            <a:ext uri="{FF2B5EF4-FFF2-40B4-BE49-F238E27FC236}">
              <a16:creationId xmlns:a16="http://schemas.microsoft.com/office/drawing/2014/main" id="{60D07D72-7CA0-4356-982B-7E4B28C5F4AF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86" name="Text Box 206">
          <a:extLst>
            <a:ext uri="{FF2B5EF4-FFF2-40B4-BE49-F238E27FC236}">
              <a16:creationId xmlns:a16="http://schemas.microsoft.com/office/drawing/2014/main" id="{7755317C-DDF9-422B-A0C6-94327A83832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87" name="Text Box 207">
          <a:extLst>
            <a:ext uri="{FF2B5EF4-FFF2-40B4-BE49-F238E27FC236}">
              <a16:creationId xmlns:a16="http://schemas.microsoft.com/office/drawing/2014/main" id="{8E7B8EC9-A626-4674-B697-EDC18A00634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88" name="Text Box 208">
          <a:extLst>
            <a:ext uri="{FF2B5EF4-FFF2-40B4-BE49-F238E27FC236}">
              <a16:creationId xmlns:a16="http://schemas.microsoft.com/office/drawing/2014/main" id="{4F1D671F-C3F3-4E91-9A6B-F35D586DF9DE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89" name="Text Box 209">
          <a:extLst>
            <a:ext uri="{FF2B5EF4-FFF2-40B4-BE49-F238E27FC236}">
              <a16:creationId xmlns:a16="http://schemas.microsoft.com/office/drawing/2014/main" id="{2B88F7CB-1738-4BCB-A057-CC6B9F3118F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90" name="Text Box 210">
          <a:extLst>
            <a:ext uri="{FF2B5EF4-FFF2-40B4-BE49-F238E27FC236}">
              <a16:creationId xmlns:a16="http://schemas.microsoft.com/office/drawing/2014/main" id="{41C06ED6-7C34-4A08-91E4-32C1B3B12C42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91" name="Text Box 211">
          <a:extLst>
            <a:ext uri="{FF2B5EF4-FFF2-40B4-BE49-F238E27FC236}">
              <a16:creationId xmlns:a16="http://schemas.microsoft.com/office/drawing/2014/main" id="{CC1F7B1A-3C18-4369-8AC9-845F384D4609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92" name="Text Box 212">
          <a:extLst>
            <a:ext uri="{FF2B5EF4-FFF2-40B4-BE49-F238E27FC236}">
              <a16:creationId xmlns:a16="http://schemas.microsoft.com/office/drawing/2014/main" id="{2BCB2532-C4F7-4787-B9B0-870B9278EED5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93" name="Text Box 213">
          <a:extLst>
            <a:ext uri="{FF2B5EF4-FFF2-40B4-BE49-F238E27FC236}">
              <a16:creationId xmlns:a16="http://schemas.microsoft.com/office/drawing/2014/main" id="{3F7F3E8C-CB22-4712-AC37-DD26927A4E58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894" name="Text Box 214">
          <a:extLst>
            <a:ext uri="{FF2B5EF4-FFF2-40B4-BE49-F238E27FC236}">
              <a16:creationId xmlns:a16="http://schemas.microsoft.com/office/drawing/2014/main" id="{E3C96238-B1F4-4978-9E46-2C2B9978E0AC}"/>
            </a:ext>
          </a:extLst>
        </xdr:cNvPr>
        <xdr:cNvSpPr txBox="1">
          <a:spLocks noChangeArrowheads="1"/>
        </xdr:cNvSpPr>
      </xdr:nvSpPr>
      <xdr:spPr bwMode="auto">
        <a:xfrm>
          <a:off x="9782175" y="6572250"/>
          <a:ext cx="476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895" name="Text Box 216">
          <a:extLst>
            <a:ext uri="{FF2B5EF4-FFF2-40B4-BE49-F238E27FC236}">
              <a16:creationId xmlns:a16="http://schemas.microsoft.com/office/drawing/2014/main" id="{D3953E4D-B38B-470C-969E-2A8501B62505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896" name="Text Box 217">
          <a:extLst>
            <a:ext uri="{FF2B5EF4-FFF2-40B4-BE49-F238E27FC236}">
              <a16:creationId xmlns:a16="http://schemas.microsoft.com/office/drawing/2014/main" id="{3892E700-69A2-4A1C-B4E4-788BDBA12BEC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897" name="Text Box 218">
          <a:extLst>
            <a:ext uri="{FF2B5EF4-FFF2-40B4-BE49-F238E27FC236}">
              <a16:creationId xmlns:a16="http://schemas.microsoft.com/office/drawing/2014/main" id="{19C4B84A-298E-4A05-B49E-713BC9226F78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898" name="Text Box 219">
          <a:extLst>
            <a:ext uri="{FF2B5EF4-FFF2-40B4-BE49-F238E27FC236}">
              <a16:creationId xmlns:a16="http://schemas.microsoft.com/office/drawing/2014/main" id="{2C11B46F-E751-4BE3-940F-F4C81BA619A4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899" name="Text Box 220">
          <a:extLst>
            <a:ext uri="{FF2B5EF4-FFF2-40B4-BE49-F238E27FC236}">
              <a16:creationId xmlns:a16="http://schemas.microsoft.com/office/drawing/2014/main" id="{0BE3837B-0F85-439D-814A-BCC7902F21EF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00" name="Text Box 221">
          <a:extLst>
            <a:ext uri="{FF2B5EF4-FFF2-40B4-BE49-F238E27FC236}">
              <a16:creationId xmlns:a16="http://schemas.microsoft.com/office/drawing/2014/main" id="{D9312DE0-5A81-4D80-8A35-87C755EE6E49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01" name="Text Box 222">
          <a:extLst>
            <a:ext uri="{FF2B5EF4-FFF2-40B4-BE49-F238E27FC236}">
              <a16:creationId xmlns:a16="http://schemas.microsoft.com/office/drawing/2014/main" id="{A05653AC-70C1-4FAB-9D4F-6272166CEDCD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02" name="Text Box 223">
          <a:extLst>
            <a:ext uri="{FF2B5EF4-FFF2-40B4-BE49-F238E27FC236}">
              <a16:creationId xmlns:a16="http://schemas.microsoft.com/office/drawing/2014/main" id="{BFEF7837-7AE6-42DC-9C2E-EF67E08469EB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03" name="Text Box 224">
          <a:extLst>
            <a:ext uri="{FF2B5EF4-FFF2-40B4-BE49-F238E27FC236}">
              <a16:creationId xmlns:a16="http://schemas.microsoft.com/office/drawing/2014/main" id="{05104CEC-75A7-41EE-9B40-1C76270E9E18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04" name="Text Box 225">
          <a:extLst>
            <a:ext uri="{FF2B5EF4-FFF2-40B4-BE49-F238E27FC236}">
              <a16:creationId xmlns:a16="http://schemas.microsoft.com/office/drawing/2014/main" id="{2E4BBD96-01A1-4649-9AAB-522DEAD190F1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05" name="Text Box 226">
          <a:extLst>
            <a:ext uri="{FF2B5EF4-FFF2-40B4-BE49-F238E27FC236}">
              <a16:creationId xmlns:a16="http://schemas.microsoft.com/office/drawing/2014/main" id="{34BA262A-19DA-4DC9-8736-47852097D358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06" name="Text Box 227">
          <a:extLst>
            <a:ext uri="{FF2B5EF4-FFF2-40B4-BE49-F238E27FC236}">
              <a16:creationId xmlns:a16="http://schemas.microsoft.com/office/drawing/2014/main" id="{8633E899-C0BA-449F-8E60-9EC55BD3620F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07" name="Text Box 228">
          <a:extLst>
            <a:ext uri="{FF2B5EF4-FFF2-40B4-BE49-F238E27FC236}">
              <a16:creationId xmlns:a16="http://schemas.microsoft.com/office/drawing/2014/main" id="{0E3DFC6F-9E15-457A-9DC1-02E40B0CF89A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08" name="Text Box 229">
          <a:extLst>
            <a:ext uri="{FF2B5EF4-FFF2-40B4-BE49-F238E27FC236}">
              <a16:creationId xmlns:a16="http://schemas.microsoft.com/office/drawing/2014/main" id="{CCBA10EC-BB71-4A7E-A85E-8117C79FB55A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09" name="Text Box 230">
          <a:extLst>
            <a:ext uri="{FF2B5EF4-FFF2-40B4-BE49-F238E27FC236}">
              <a16:creationId xmlns:a16="http://schemas.microsoft.com/office/drawing/2014/main" id="{66C0AE47-56EF-4E38-A427-FC133370049A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10" name="Text Box 231">
          <a:extLst>
            <a:ext uri="{FF2B5EF4-FFF2-40B4-BE49-F238E27FC236}">
              <a16:creationId xmlns:a16="http://schemas.microsoft.com/office/drawing/2014/main" id="{72C77732-8229-4D1D-916B-AD007EAD34F9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11" name="Text Box 232">
          <a:extLst>
            <a:ext uri="{FF2B5EF4-FFF2-40B4-BE49-F238E27FC236}">
              <a16:creationId xmlns:a16="http://schemas.microsoft.com/office/drawing/2014/main" id="{F37D1960-531B-483E-B278-3FF79F07C555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12" name="Text Box 233">
          <a:extLst>
            <a:ext uri="{FF2B5EF4-FFF2-40B4-BE49-F238E27FC236}">
              <a16:creationId xmlns:a16="http://schemas.microsoft.com/office/drawing/2014/main" id="{D3ECC5DB-66A2-4B6C-BD69-D7C61972CA41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13" name="Text Box 234">
          <a:extLst>
            <a:ext uri="{FF2B5EF4-FFF2-40B4-BE49-F238E27FC236}">
              <a16:creationId xmlns:a16="http://schemas.microsoft.com/office/drawing/2014/main" id="{6147E19F-4491-4D24-A7EF-AD86E7CB8632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14" name="Text Box 235">
          <a:extLst>
            <a:ext uri="{FF2B5EF4-FFF2-40B4-BE49-F238E27FC236}">
              <a16:creationId xmlns:a16="http://schemas.microsoft.com/office/drawing/2014/main" id="{784AD0F0-308C-4AFA-82B2-E5536E4B8EA6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15" name="Text Box 237">
          <a:extLst>
            <a:ext uri="{FF2B5EF4-FFF2-40B4-BE49-F238E27FC236}">
              <a16:creationId xmlns:a16="http://schemas.microsoft.com/office/drawing/2014/main" id="{09EFCD4C-651E-4B26-BAE7-2AEDABABD502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16" name="Text Box 238">
          <a:extLst>
            <a:ext uri="{FF2B5EF4-FFF2-40B4-BE49-F238E27FC236}">
              <a16:creationId xmlns:a16="http://schemas.microsoft.com/office/drawing/2014/main" id="{132B6282-D931-4414-AA2E-80CD16A56B84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17" name="Text Box 239">
          <a:extLst>
            <a:ext uri="{FF2B5EF4-FFF2-40B4-BE49-F238E27FC236}">
              <a16:creationId xmlns:a16="http://schemas.microsoft.com/office/drawing/2014/main" id="{E3519754-19A4-47CA-B14A-7F5DFA639453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18" name="Text Box 240">
          <a:extLst>
            <a:ext uri="{FF2B5EF4-FFF2-40B4-BE49-F238E27FC236}">
              <a16:creationId xmlns:a16="http://schemas.microsoft.com/office/drawing/2014/main" id="{B28FBD59-C480-4DA2-B706-6412E0830E7D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30</xdr:row>
      <xdr:rowOff>0</xdr:rowOff>
    </xdr:from>
    <xdr:to>
      <xdr:col>16</xdr:col>
      <xdr:colOff>352425</xdr:colOff>
      <xdr:row>31</xdr:row>
      <xdr:rowOff>114300</xdr:rowOff>
    </xdr:to>
    <xdr:sp macro="" textlink="">
      <xdr:nvSpPr>
        <xdr:cNvPr id="40919" name="Text Box 241">
          <a:extLst>
            <a:ext uri="{FF2B5EF4-FFF2-40B4-BE49-F238E27FC236}">
              <a16:creationId xmlns:a16="http://schemas.microsoft.com/office/drawing/2014/main" id="{76928241-1FE8-44C6-922F-88E1A9558D98}"/>
            </a:ext>
          </a:extLst>
        </xdr:cNvPr>
        <xdr:cNvSpPr txBox="1">
          <a:spLocks noChangeArrowheads="1"/>
        </xdr:cNvSpPr>
      </xdr:nvSpPr>
      <xdr:spPr bwMode="auto">
        <a:xfrm>
          <a:off x="9782175" y="5857875"/>
          <a:ext cx="47625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323850</xdr:colOff>
      <xdr:row>35</xdr:row>
      <xdr:rowOff>0</xdr:rowOff>
    </xdr:from>
    <xdr:to>
      <xdr:col>16</xdr:col>
      <xdr:colOff>352425</xdr:colOff>
      <xdr:row>36</xdr:row>
      <xdr:rowOff>123825</xdr:rowOff>
    </xdr:to>
    <xdr:sp macro="" textlink="">
      <xdr:nvSpPr>
        <xdr:cNvPr id="40920" name="Text Box 246">
          <a:extLst>
            <a:ext uri="{FF2B5EF4-FFF2-40B4-BE49-F238E27FC236}">
              <a16:creationId xmlns:a16="http://schemas.microsoft.com/office/drawing/2014/main" id="{6B3B5AD2-8B45-4C69-8974-464DD8D875FE}"/>
            </a:ext>
          </a:extLst>
        </xdr:cNvPr>
        <xdr:cNvSpPr txBox="1">
          <a:spLocks noChangeArrowheads="1"/>
        </xdr:cNvSpPr>
      </xdr:nvSpPr>
      <xdr:spPr bwMode="auto">
        <a:xfrm>
          <a:off x="9801225" y="6572250"/>
          <a:ext cx="285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352425</xdr:colOff>
      <xdr:row>22</xdr:row>
      <xdr:rowOff>257175</xdr:rowOff>
    </xdr:to>
    <xdr:sp macro="" textlink="">
      <xdr:nvSpPr>
        <xdr:cNvPr id="40921" name="Text Box 187">
          <a:extLst>
            <a:ext uri="{FF2B5EF4-FFF2-40B4-BE49-F238E27FC236}">
              <a16:creationId xmlns:a16="http://schemas.microsoft.com/office/drawing/2014/main" id="{EF887A4C-740B-4E63-94B3-4058C463D93E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29</xdr:row>
      <xdr:rowOff>0</xdr:rowOff>
    </xdr:from>
    <xdr:to>
      <xdr:col>16</xdr:col>
      <xdr:colOff>352425</xdr:colOff>
      <xdr:row>30</xdr:row>
      <xdr:rowOff>123825</xdr:rowOff>
    </xdr:to>
    <xdr:sp macro="" textlink="">
      <xdr:nvSpPr>
        <xdr:cNvPr id="40922" name="Text Box 188">
          <a:extLst>
            <a:ext uri="{FF2B5EF4-FFF2-40B4-BE49-F238E27FC236}">
              <a16:creationId xmlns:a16="http://schemas.microsoft.com/office/drawing/2014/main" id="{D4CC2F66-7BFE-4B5B-BA78-FCCDA6D14BB1}"/>
            </a:ext>
          </a:extLst>
        </xdr:cNvPr>
        <xdr:cNvSpPr txBox="1">
          <a:spLocks noChangeArrowheads="1"/>
        </xdr:cNvSpPr>
      </xdr:nvSpPr>
      <xdr:spPr bwMode="auto">
        <a:xfrm>
          <a:off x="9791700" y="5715000"/>
          <a:ext cx="381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30</xdr:row>
      <xdr:rowOff>0</xdr:rowOff>
    </xdr:from>
    <xdr:to>
      <xdr:col>16</xdr:col>
      <xdr:colOff>352425</xdr:colOff>
      <xdr:row>31</xdr:row>
      <xdr:rowOff>123825</xdr:rowOff>
    </xdr:to>
    <xdr:sp macro="" textlink="">
      <xdr:nvSpPr>
        <xdr:cNvPr id="40923" name="Text Box 189">
          <a:extLst>
            <a:ext uri="{FF2B5EF4-FFF2-40B4-BE49-F238E27FC236}">
              <a16:creationId xmlns:a16="http://schemas.microsoft.com/office/drawing/2014/main" id="{5FE2BB5B-BDC2-48C0-94EB-77B264953D64}"/>
            </a:ext>
          </a:extLst>
        </xdr:cNvPr>
        <xdr:cNvSpPr txBox="1">
          <a:spLocks noChangeArrowheads="1"/>
        </xdr:cNvSpPr>
      </xdr:nvSpPr>
      <xdr:spPr bwMode="auto">
        <a:xfrm>
          <a:off x="9791700" y="5857875"/>
          <a:ext cx="381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30</xdr:row>
      <xdr:rowOff>0</xdr:rowOff>
    </xdr:from>
    <xdr:to>
      <xdr:col>16</xdr:col>
      <xdr:colOff>352425</xdr:colOff>
      <xdr:row>31</xdr:row>
      <xdr:rowOff>123825</xdr:rowOff>
    </xdr:to>
    <xdr:sp macro="" textlink="">
      <xdr:nvSpPr>
        <xdr:cNvPr id="40924" name="Text Box 190">
          <a:extLst>
            <a:ext uri="{FF2B5EF4-FFF2-40B4-BE49-F238E27FC236}">
              <a16:creationId xmlns:a16="http://schemas.microsoft.com/office/drawing/2014/main" id="{61ED20AD-F70B-4A8A-B2C3-7DA1C4E06E7D}"/>
            </a:ext>
          </a:extLst>
        </xdr:cNvPr>
        <xdr:cNvSpPr txBox="1">
          <a:spLocks noChangeArrowheads="1"/>
        </xdr:cNvSpPr>
      </xdr:nvSpPr>
      <xdr:spPr bwMode="auto">
        <a:xfrm>
          <a:off x="9791700" y="5857875"/>
          <a:ext cx="381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30</xdr:row>
      <xdr:rowOff>0</xdr:rowOff>
    </xdr:from>
    <xdr:to>
      <xdr:col>16</xdr:col>
      <xdr:colOff>352425</xdr:colOff>
      <xdr:row>31</xdr:row>
      <xdr:rowOff>123825</xdr:rowOff>
    </xdr:to>
    <xdr:sp macro="" textlink="">
      <xdr:nvSpPr>
        <xdr:cNvPr id="40925" name="Text Box 191">
          <a:extLst>
            <a:ext uri="{FF2B5EF4-FFF2-40B4-BE49-F238E27FC236}">
              <a16:creationId xmlns:a16="http://schemas.microsoft.com/office/drawing/2014/main" id="{EE54BDEA-CF4B-40DB-AE91-0C1166DA94AE}"/>
            </a:ext>
          </a:extLst>
        </xdr:cNvPr>
        <xdr:cNvSpPr txBox="1">
          <a:spLocks noChangeArrowheads="1"/>
        </xdr:cNvSpPr>
      </xdr:nvSpPr>
      <xdr:spPr bwMode="auto">
        <a:xfrm>
          <a:off x="9791700" y="5857875"/>
          <a:ext cx="381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30</xdr:row>
      <xdr:rowOff>0</xdr:rowOff>
    </xdr:from>
    <xdr:to>
      <xdr:col>16</xdr:col>
      <xdr:colOff>352425</xdr:colOff>
      <xdr:row>31</xdr:row>
      <xdr:rowOff>123825</xdr:rowOff>
    </xdr:to>
    <xdr:sp macro="" textlink="">
      <xdr:nvSpPr>
        <xdr:cNvPr id="40926" name="Text Box 192">
          <a:extLst>
            <a:ext uri="{FF2B5EF4-FFF2-40B4-BE49-F238E27FC236}">
              <a16:creationId xmlns:a16="http://schemas.microsoft.com/office/drawing/2014/main" id="{690FCC5D-0C2E-4DA2-B5EB-9009EF8995F9}"/>
            </a:ext>
          </a:extLst>
        </xdr:cNvPr>
        <xdr:cNvSpPr txBox="1">
          <a:spLocks noChangeArrowheads="1"/>
        </xdr:cNvSpPr>
      </xdr:nvSpPr>
      <xdr:spPr bwMode="auto">
        <a:xfrm>
          <a:off x="9791700" y="5857875"/>
          <a:ext cx="38100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352425</xdr:colOff>
      <xdr:row>32</xdr:row>
      <xdr:rowOff>133350</xdr:rowOff>
    </xdr:to>
    <xdr:sp macro="" textlink="">
      <xdr:nvSpPr>
        <xdr:cNvPr id="40927" name="Text Box 193">
          <a:extLst>
            <a:ext uri="{FF2B5EF4-FFF2-40B4-BE49-F238E27FC236}">
              <a16:creationId xmlns:a16="http://schemas.microsoft.com/office/drawing/2014/main" id="{2983C32E-90E5-419C-8A30-E8BC1160DCAE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352425</xdr:colOff>
      <xdr:row>32</xdr:row>
      <xdr:rowOff>133350</xdr:rowOff>
    </xdr:to>
    <xdr:sp macro="" textlink="">
      <xdr:nvSpPr>
        <xdr:cNvPr id="40928" name="Text Box 194">
          <a:extLst>
            <a:ext uri="{FF2B5EF4-FFF2-40B4-BE49-F238E27FC236}">
              <a16:creationId xmlns:a16="http://schemas.microsoft.com/office/drawing/2014/main" id="{557E481C-1743-4C32-B32A-1E0E93914CD1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352425</xdr:colOff>
      <xdr:row>32</xdr:row>
      <xdr:rowOff>133350</xdr:rowOff>
    </xdr:to>
    <xdr:sp macro="" textlink="">
      <xdr:nvSpPr>
        <xdr:cNvPr id="40929" name="Text Box 195">
          <a:extLst>
            <a:ext uri="{FF2B5EF4-FFF2-40B4-BE49-F238E27FC236}">
              <a16:creationId xmlns:a16="http://schemas.microsoft.com/office/drawing/2014/main" id="{1733E715-50D2-4544-A62A-E4C12D24606F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352425</xdr:colOff>
      <xdr:row>22</xdr:row>
      <xdr:rowOff>257175</xdr:rowOff>
    </xdr:to>
    <xdr:sp macro="" textlink="">
      <xdr:nvSpPr>
        <xdr:cNvPr id="40930" name="Text Box 193">
          <a:extLst>
            <a:ext uri="{FF2B5EF4-FFF2-40B4-BE49-F238E27FC236}">
              <a16:creationId xmlns:a16="http://schemas.microsoft.com/office/drawing/2014/main" id="{BDEF25F9-792D-4A2C-BA43-6AE61573CF2C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352425</xdr:colOff>
      <xdr:row>22</xdr:row>
      <xdr:rowOff>257175</xdr:rowOff>
    </xdr:to>
    <xdr:sp macro="" textlink="">
      <xdr:nvSpPr>
        <xdr:cNvPr id="40931" name="Text Box 194">
          <a:extLst>
            <a:ext uri="{FF2B5EF4-FFF2-40B4-BE49-F238E27FC236}">
              <a16:creationId xmlns:a16="http://schemas.microsoft.com/office/drawing/2014/main" id="{6F505899-59E0-4827-919C-41CC14CBAC7A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352425</xdr:colOff>
      <xdr:row>22</xdr:row>
      <xdr:rowOff>257175</xdr:rowOff>
    </xdr:to>
    <xdr:sp macro="" textlink="">
      <xdr:nvSpPr>
        <xdr:cNvPr id="40932" name="Text Box 195">
          <a:extLst>
            <a:ext uri="{FF2B5EF4-FFF2-40B4-BE49-F238E27FC236}">
              <a16:creationId xmlns:a16="http://schemas.microsoft.com/office/drawing/2014/main" id="{25605D07-FBAD-4D01-85A5-F68B02A220C1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19</xdr:row>
      <xdr:rowOff>0</xdr:rowOff>
    </xdr:from>
    <xdr:to>
      <xdr:col>16</xdr:col>
      <xdr:colOff>352425</xdr:colOff>
      <xdr:row>20</xdr:row>
      <xdr:rowOff>114300</xdr:rowOff>
    </xdr:to>
    <xdr:sp macro="" textlink="">
      <xdr:nvSpPr>
        <xdr:cNvPr id="40933" name="Text Box 193">
          <a:extLst>
            <a:ext uri="{FF2B5EF4-FFF2-40B4-BE49-F238E27FC236}">
              <a16:creationId xmlns:a16="http://schemas.microsoft.com/office/drawing/2014/main" id="{4170B5E9-9450-40A6-8A85-BBCD2ABF7BC9}"/>
            </a:ext>
          </a:extLst>
        </xdr:cNvPr>
        <xdr:cNvSpPr txBox="1">
          <a:spLocks noChangeArrowheads="1"/>
        </xdr:cNvSpPr>
      </xdr:nvSpPr>
      <xdr:spPr bwMode="auto">
        <a:xfrm>
          <a:off x="9791700" y="35718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19</xdr:row>
      <xdr:rowOff>0</xdr:rowOff>
    </xdr:from>
    <xdr:to>
      <xdr:col>16</xdr:col>
      <xdr:colOff>352425</xdr:colOff>
      <xdr:row>20</xdr:row>
      <xdr:rowOff>114300</xdr:rowOff>
    </xdr:to>
    <xdr:sp macro="" textlink="">
      <xdr:nvSpPr>
        <xdr:cNvPr id="40934" name="Text Box 194">
          <a:extLst>
            <a:ext uri="{FF2B5EF4-FFF2-40B4-BE49-F238E27FC236}">
              <a16:creationId xmlns:a16="http://schemas.microsoft.com/office/drawing/2014/main" id="{407EB6EB-DC44-4C70-BB5F-4BD57160FC63}"/>
            </a:ext>
          </a:extLst>
        </xdr:cNvPr>
        <xdr:cNvSpPr txBox="1">
          <a:spLocks noChangeArrowheads="1"/>
        </xdr:cNvSpPr>
      </xdr:nvSpPr>
      <xdr:spPr bwMode="auto">
        <a:xfrm>
          <a:off x="9791700" y="35718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19</xdr:row>
      <xdr:rowOff>0</xdr:rowOff>
    </xdr:from>
    <xdr:to>
      <xdr:col>16</xdr:col>
      <xdr:colOff>352425</xdr:colOff>
      <xdr:row>20</xdr:row>
      <xdr:rowOff>114300</xdr:rowOff>
    </xdr:to>
    <xdr:sp macro="" textlink="">
      <xdr:nvSpPr>
        <xdr:cNvPr id="40935" name="Text Box 195">
          <a:extLst>
            <a:ext uri="{FF2B5EF4-FFF2-40B4-BE49-F238E27FC236}">
              <a16:creationId xmlns:a16="http://schemas.microsoft.com/office/drawing/2014/main" id="{915C331D-5FDD-4275-B92F-0938973B555A}"/>
            </a:ext>
          </a:extLst>
        </xdr:cNvPr>
        <xdr:cNvSpPr txBox="1">
          <a:spLocks noChangeArrowheads="1"/>
        </xdr:cNvSpPr>
      </xdr:nvSpPr>
      <xdr:spPr bwMode="auto">
        <a:xfrm>
          <a:off x="9791700" y="3571875"/>
          <a:ext cx="38100" cy="257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352425</xdr:colOff>
      <xdr:row>32</xdr:row>
      <xdr:rowOff>133350</xdr:rowOff>
    </xdr:to>
    <xdr:sp macro="" textlink="">
      <xdr:nvSpPr>
        <xdr:cNvPr id="40936" name="Text Box 193">
          <a:extLst>
            <a:ext uri="{FF2B5EF4-FFF2-40B4-BE49-F238E27FC236}">
              <a16:creationId xmlns:a16="http://schemas.microsoft.com/office/drawing/2014/main" id="{22A49A70-541E-4D65-A8D9-B31A60539202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352425</xdr:colOff>
      <xdr:row>32</xdr:row>
      <xdr:rowOff>133350</xdr:rowOff>
    </xdr:to>
    <xdr:sp macro="" textlink="">
      <xdr:nvSpPr>
        <xdr:cNvPr id="40937" name="Text Box 194">
          <a:extLst>
            <a:ext uri="{FF2B5EF4-FFF2-40B4-BE49-F238E27FC236}">
              <a16:creationId xmlns:a16="http://schemas.microsoft.com/office/drawing/2014/main" id="{EB25AF97-4447-474B-91EF-CD2EDD9B4833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352425</xdr:colOff>
      <xdr:row>32</xdr:row>
      <xdr:rowOff>133350</xdr:rowOff>
    </xdr:to>
    <xdr:sp macro="" textlink="">
      <xdr:nvSpPr>
        <xdr:cNvPr id="40938" name="Text Box 195">
          <a:extLst>
            <a:ext uri="{FF2B5EF4-FFF2-40B4-BE49-F238E27FC236}">
              <a16:creationId xmlns:a16="http://schemas.microsoft.com/office/drawing/2014/main" id="{ABC2493F-8056-41BF-A640-8AEDB84F09A5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381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352425</xdr:colOff>
      <xdr:row>34</xdr:row>
      <xdr:rowOff>28575</xdr:rowOff>
    </xdr:to>
    <xdr:sp macro="" textlink="">
      <xdr:nvSpPr>
        <xdr:cNvPr id="40939" name="Text Box 193">
          <a:extLst>
            <a:ext uri="{FF2B5EF4-FFF2-40B4-BE49-F238E27FC236}">
              <a16:creationId xmlns:a16="http://schemas.microsoft.com/office/drawing/2014/main" id="{C83134CE-74BC-4F2E-AD1F-153A82D3A9FC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381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352425</xdr:colOff>
      <xdr:row>34</xdr:row>
      <xdr:rowOff>28575</xdr:rowOff>
    </xdr:to>
    <xdr:sp macro="" textlink="">
      <xdr:nvSpPr>
        <xdr:cNvPr id="40940" name="Text Box 194">
          <a:extLst>
            <a:ext uri="{FF2B5EF4-FFF2-40B4-BE49-F238E27FC236}">
              <a16:creationId xmlns:a16="http://schemas.microsoft.com/office/drawing/2014/main" id="{FFB9BA77-D00F-423F-BA85-32D5B6B1B025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381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352425</xdr:colOff>
      <xdr:row>34</xdr:row>
      <xdr:rowOff>28575</xdr:rowOff>
    </xdr:to>
    <xdr:sp macro="" textlink="">
      <xdr:nvSpPr>
        <xdr:cNvPr id="40941" name="Text Box 195">
          <a:extLst>
            <a:ext uri="{FF2B5EF4-FFF2-40B4-BE49-F238E27FC236}">
              <a16:creationId xmlns:a16="http://schemas.microsoft.com/office/drawing/2014/main" id="{1D6B13F0-A178-4AF3-BDEB-060E03A0B3C1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38100" cy="314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352425</xdr:colOff>
      <xdr:row>22</xdr:row>
      <xdr:rowOff>104775</xdr:rowOff>
    </xdr:to>
    <xdr:sp macro="" textlink="">
      <xdr:nvSpPr>
        <xdr:cNvPr id="40942" name="Text Box 187">
          <a:extLst>
            <a:ext uri="{FF2B5EF4-FFF2-40B4-BE49-F238E27FC236}">
              <a16:creationId xmlns:a16="http://schemas.microsoft.com/office/drawing/2014/main" id="{3A661216-952E-46A8-872E-610884344E18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381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352425</xdr:colOff>
      <xdr:row>22</xdr:row>
      <xdr:rowOff>104775</xdr:rowOff>
    </xdr:to>
    <xdr:sp macro="" textlink="">
      <xdr:nvSpPr>
        <xdr:cNvPr id="40943" name="Text Box 193">
          <a:extLst>
            <a:ext uri="{FF2B5EF4-FFF2-40B4-BE49-F238E27FC236}">
              <a16:creationId xmlns:a16="http://schemas.microsoft.com/office/drawing/2014/main" id="{8767DB87-C062-4EE6-AF72-D0FE20CA17E6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381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352425</xdr:colOff>
      <xdr:row>22</xdr:row>
      <xdr:rowOff>104775</xdr:rowOff>
    </xdr:to>
    <xdr:sp macro="" textlink="">
      <xdr:nvSpPr>
        <xdr:cNvPr id="40944" name="Text Box 194">
          <a:extLst>
            <a:ext uri="{FF2B5EF4-FFF2-40B4-BE49-F238E27FC236}">
              <a16:creationId xmlns:a16="http://schemas.microsoft.com/office/drawing/2014/main" id="{DD992A10-DC75-4378-AB96-7B08A08D1408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381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352425</xdr:colOff>
      <xdr:row>22</xdr:row>
      <xdr:rowOff>104775</xdr:rowOff>
    </xdr:to>
    <xdr:sp macro="" textlink="">
      <xdr:nvSpPr>
        <xdr:cNvPr id="40945" name="Text Box 195">
          <a:extLst>
            <a:ext uri="{FF2B5EF4-FFF2-40B4-BE49-F238E27FC236}">
              <a16:creationId xmlns:a16="http://schemas.microsoft.com/office/drawing/2014/main" id="{15546633-4C8A-41D5-AB67-EA7D70527933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38100" cy="390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352425</xdr:colOff>
      <xdr:row>21</xdr:row>
      <xdr:rowOff>257175</xdr:rowOff>
    </xdr:to>
    <xdr:sp macro="" textlink="">
      <xdr:nvSpPr>
        <xdr:cNvPr id="40946" name="Text Box 193">
          <a:extLst>
            <a:ext uri="{FF2B5EF4-FFF2-40B4-BE49-F238E27FC236}">
              <a16:creationId xmlns:a16="http://schemas.microsoft.com/office/drawing/2014/main" id="{9CF11F05-5940-4875-A21D-511DE02B4276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38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352425</xdr:colOff>
      <xdr:row>21</xdr:row>
      <xdr:rowOff>257175</xdr:rowOff>
    </xdr:to>
    <xdr:sp macro="" textlink="">
      <xdr:nvSpPr>
        <xdr:cNvPr id="40947" name="Text Box 194">
          <a:extLst>
            <a:ext uri="{FF2B5EF4-FFF2-40B4-BE49-F238E27FC236}">
              <a16:creationId xmlns:a16="http://schemas.microsoft.com/office/drawing/2014/main" id="{7E526822-D1F0-486D-8F3D-A6C5A11EF8FC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38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352425</xdr:colOff>
      <xdr:row>21</xdr:row>
      <xdr:rowOff>257175</xdr:rowOff>
    </xdr:to>
    <xdr:sp macro="" textlink="">
      <xdr:nvSpPr>
        <xdr:cNvPr id="40948" name="Text Box 195">
          <a:extLst>
            <a:ext uri="{FF2B5EF4-FFF2-40B4-BE49-F238E27FC236}">
              <a16:creationId xmlns:a16="http://schemas.microsoft.com/office/drawing/2014/main" id="{E463B9AA-345D-4C8D-973B-B5AD795DC30D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38100" cy="400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49" name="Text Box 1">
          <a:extLst>
            <a:ext uri="{FF2B5EF4-FFF2-40B4-BE49-F238E27FC236}">
              <a16:creationId xmlns:a16="http://schemas.microsoft.com/office/drawing/2014/main" id="{E48A975E-4313-4405-AD17-3C14689DF5C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50" name="Text Box 23">
          <a:extLst>
            <a:ext uri="{FF2B5EF4-FFF2-40B4-BE49-F238E27FC236}">
              <a16:creationId xmlns:a16="http://schemas.microsoft.com/office/drawing/2014/main" id="{FD7F1C5D-40E2-4D38-8104-1EF4C440920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51" name="Text Box 24">
          <a:extLst>
            <a:ext uri="{FF2B5EF4-FFF2-40B4-BE49-F238E27FC236}">
              <a16:creationId xmlns:a16="http://schemas.microsoft.com/office/drawing/2014/main" id="{DF91A8B7-2CF2-4E6A-BA53-07436710F72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52" name="Text Box 25">
          <a:extLst>
            <a:ext uri="{FF2B5EF4-FFF2-40B4-BE49-F238E27FC236}">
              <a16:creationId xmlns:a16="http://schemas.microsoft.com/office/drawing/2014/main" id="{88DB12E2-6E5E-4253-A678-595961607D0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53" name="Text Box 26">
          <a:extLst>
            <a:ext uri="{FF2B5EF4-FFF2-40B4-BE49-F238E27FC236}">
              <a16:creationId xmlns:a16="http://schemas.microsoft.com/office/drawing/2014/main" id="{319CCFC7-BCE7-4EC9-B935-9B417FCE8CD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54" name="Text Box 27">
          <a:extLst>
            <a:ext uri="{FF2B5EF4-FFF2-40B4-BE49-F238E27FC236}">
              <a16:creationId xmlns:a16="http://schemas.microsoft.com/office/drawing/2014/main" id="{476894BF-CE56-437F-B5EB-1D8FE1B55FD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55" name="Text Box 28">
          <a:extLst>
            <a:ext uri="{FF2B5EF4-FFF2-40B4-BE49-F238E27FC236}">
              <a16:creationId xmlns:a16="http://schemas.microsoft.com/office/drawing/2014/main" id="{85D3D8FA-3694-4871-9009-0CCB02488933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56" name="Text Box 29">
          <a:extLst>
            <a:ext uri="{FF2B5EF4-FFF2-40B4-BE49-F238E27FC236}">
              <a16:creationId xmlns:a16="http://schemas.microsoft.com/office/drawing/2014/main" id="{23A8C932-F930-4F51-9CC4-5072A78E918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57" name="Text Box 30">
          <a:extLst>
            <a:ext uri="{FF2B5EF4-FFF2-40B4-BE49-F238E27FC236}">
              <a16:creationId xmlns:a16="http://schemas.microsoft.com/office/drawing/2014/main" id="{A3DB8860-2338-48C6-89CA-205767ED971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58" name="Text Box 31">
          <a:extLst>
            <a:ext uri="{FF2B5EF4-FFF2-40B4-BE49-F238E27FC236}">
              <a16:creationId xmlns:a16="http://schemas.microsoft.com/office/drawing/2014/main" id="{BF1EDF8D-CF65-41BE-A0FC-3788A52B28E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59" name="Text Box 32">
          <a:extLst>
            <a:ext uri="{FF2B5EF4-FFF2-40B4-BE49-F238E27FC236}">
              <a16:creationId xmlns:a16="http://schemas.microsoft.com/office/drawing/2014/main" id="{01B73348-9ACA-46E4-BA58-793E5203C3A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60" name="Text Box 33">
          <a:extLst>
            <a:ext uri="{FF2B5EF4-FFF2-40B4-BE49-F238E27FC236}">
              <a16:creationId xmlns:a16="http://schemas.microsoft.com/office/drawing/2014/main" id="{E8E22C63-C62B-440C-A86C-D0FB0D1184C9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61" name="Text Box 34">
          <a:extLst>
            <a:ext uri="{FF2B5EF4-FFF2-40B4-BE49-F238E27FC236}">
              <a16:creationId xmlns:a16="http://schemas.microsoft.com/office/drawing/2014/main" id="{ABFF2193-F8BB-4E83-BD1E-9205A6CDC1D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62" name="Text Box 35">
          <a:extLst>
            <a:ext uri="{FF2B5EF4-FFF2-40B4-BE49-F238E27FC236}">
              <a16:creationId xmlns:a16="http://schemas.microsoft.com/office/drawing/2014/main" id="{EEA62EBC-EE11-4415-AF65-A87F95C1AF31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63" name="Text Box 36">
          <a:extLst>
            <a:ext uri="{FF2B5EF4-FFF2-40B4-BE49-F238E27FC236}">
              <a16:creationId xmlns:a16="http://schemas.microsoft.com/office/drawing/2014/main" id="{00233D00-4F2A-4BEB-B224-243A330799C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64" name="Text Box 37">
          <a:extLst>
            <a:ext uri="{FF2B5EF4-FFF2-40B4-BE49-F238E27FC236}">
              <a16:creationId xmlns:a16="http://schemas.microsoft.com/office/drawing/2014/main" id="{1E0131B1-BBB4-436A-B16B-2CD4CDCA105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65" name="Text Box 38">
          <a:extLst>
            <a:ext uri="{FF2B5EF4-FFF2-40B4-BE49-F238E27FC236}">
              <a16:creationId xmlns:a16="http://schemas.microsoft.com/office/drawing/2014/main" id="{6FD8280F-4D41-4B31-86BE-0657F56883C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66" name="Text Box 39">
          <a:extLst>
            <a:ext uri="{FF2B5EF4-FFF2-40B4-BE49-F238E27FC236}">
              <a16:creationId xmlns:a16="http://schemas.microsoft.com/office/drawing/2014/main" id="{A8873178-D3BF-43DE-ABFE-9C2D641B6079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67" name="Text Box 40">
          <a:extLst>
            <a:ext uri="{FF2B5EF4-FFF2-40B4-BE49-F238E27FC236}">
              <a16:creationId xmlns:a16="http://schemas.microsoft.com/office/drawing/2014/main" id="{D7938CA0-FC0C-4C4F-9A9C-E8C060E907B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68" name="Text Box 41">
          <a:extLst>
            <a:ext uri="{FF2B5EF4-FFF2-40B4-BE49-F238E27FC236}">
              <a16:creationId xmlns:a16="http://schemas.microsoft.com/office/drawing/2014/main" id="{DC4DA640-8F66-4D17-AC35-F977A413361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69" name="Text Box 42">
          <a:extLst>
            <a:ext uri="{FF2B5EF4-FFF2-40B4-BE49-F238E27FC236}">
              <a16:creationId xmlns:a16="http://schemas.microsoft.com/office/drawing/2014/main" id="{413391D6-113D-4E77-9955-0C1FC7F2995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70" name="Text Box 43">
          <a:extLst>
            <a:ext uri="{FF2B5EF4-FFF2-40B4-BE49-F238E27FC236}">
              <a16:creationId xmlns:a16="http://schemas.microsoft.com/office/drawing/2014/main" id="{F76DBACA-ED6D-4BD2-9C13-D07318B4D87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71" name="Text Box 44">
          <a:extLst>
            <a:ext uri="{FF2B5EF4-FFF2-40B4-BE49-F238E27FC236}">
              <a16:creationId xmlns:a16="http://schemas.microsoft.com/office/drawing/2014/main" id="{17919B8C-ACC6-4566-9BE0-52BF170653B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72" name="Text Box 45">
          <a:extLst>
            <a:ext uri="{FF2B5EF4-FFF2-40B4-BE49-F238E27FC236}">
              <a16:creationId xmlns:a16="http://schemas.microsoft.com/office/drawing/2014/main" id="{5AC96201-6B42-43D6-9095-E861396B0739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73" name="Text Box 46">
          <a:extLst>
            <a:ext uri="{FF2B5EF4-FFF2-40B4-BE49-F238E27FC236}">
              <a16:creationId xmlns:a16="http://schemas.microsoft.com/office/drawing/2014/main" id="{E16C7316-FBA9-441F-B587-605B562A798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74" name="Text Box 47">
          <a:extLst>
            <a:ext uri="{FF2B5EF4-FFF2-40B4-BE49-F238E27FC236}">
              <a16:creationId xmlns:a16="http://schemas.microsoft.com/office/drawing/2014/main" id="{2EAC6D80-98CB-4D61-A527-8C441F8AED0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75" name="Text Box 48">
          <a:extLst>
            <a:ext uri="{FF2B5EF4-FFF2-40B4-BE49-F238E27FC236}">
              <a16:creationId xmlns:a16="http://schemas.microsoft.com/office/drawing/2014/main" id="{D80A95FB-464B-41BC-A6D4-86247CB4EAA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76" name="Text Box 49">
          <a:extLst>
            <a:ext uri="{FF2B5EF4-FFF2-40B4-BE49-F238E27FC236}">
              <a16:creationId xmlns:a16="http://schemas.microsoft.com/office/drawing/2014/main" id="{439C5DB2-68F3-415E-90FE-5B0E15026F1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77" name="Text Box 50">
          <a:extLst>
            <a:ext uri="{FF2B5EF4-FFF2-40B4-BE49-F238E27FC236}">
              <a16:creationId xmlns:a16="http://schemas.microsoft.com/office/drawing/2014/main" id="{29421D5C-AF5D-42DD-BB01-7F1F43EC7BC7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78" name="Text Box 51">
          <a:extLst>
            <a:ext uri="{FF2B5EF4-FFF2-40B4-BE49-F238E27FC236}">
              <a16:creationId xmlns:a16="http://schemas.microsoft.com/office/drawing/2014/main" id="{CD7F869F-371C-4B4F-8C03-791256A8F5A3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79" name="Text Box 52">
          <a:extLst>
            <a:ext uri="{FF2B5EF4-FFF2-40B4-BE49-F238E27FC236}">
              <a16:creationId xmlns:a16="http://schemas.microsoft.com/office/drawing/2014/main" id="{0B28A0D3-5882-4C98-A84C-E807D548A1F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80" name="Text Box 53">
          <a:extLst>
            <a:ext uri="{FF2B5EF4-FFF2-40B4-BE49-F238E27FC236}">
              <a16:creationId xmlns:a16="http://schemas.microsoft.com/office/drawing/2014/main" id="{AE8EDFD8-7BE2-4DD4-9907-09CF85FDB87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81" name="Text Box 54">
          <a:extLst>
            <a:ext uri="{FF2B5EF4-FFF2-40B4-BE49-F238E27FC236}">
              <a16:creationId xmlns:a16="http://schemas.microsoft.com/office/drawing/2014/main" id="{8A7BA623-9A4B-408C-BEC3-EE519ECA5F5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82" name="Text Box 55">
          <a:extLst>
            <a:ext uri="{FF2B5EF4-FFF2-40B4-BE49-F238E27FC236}">
              <a16:creationId xmlns:a16="http://schemas.microsoft.com/office/drawing/2014/main" id="{BF0BB612-E038-4F09-9B0F-FB3F5859542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83" name="Text Box 56">
          <a:extLst>
            <a:ext uri="{FF2B5EF4-FFF2-40B4-BE49-F238E27FC236}">
              <a16:creationId xmlns:a16="http://schemas.microsoft.com/office/drawing/2014/main" id="{2B578B4C-9A4E-456D-BB0D-4F565FE449D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84" name="Text Box 57">
          <a:extLst>
            <a:ext uri="{FF2B5EF4-FFF2-40B4-BE49-F238E27FC236}">
              <a16:creationId xmlns:a16="http://schemas.microsoft.com/office/drawing/2014/main" id="{6EB3A387-4242-46C1-8E04-E7C1D3D6671D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85" name="Text Box 58">
          <a:extLst>
            <a:ext uri="{FF2B5EF4-FFF2-40B4-BE49-F238E27FC236}">
              <a16:creationId xmlns:a16="http://schemas.microsoft.com/office/drawing/2014/main" id="{8C145644-A82F-4084-8E27-A514BAAF115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86" name="Text Box 59">
          <a:extLst>
            <a:ext uri="{FF2B5EF4-FFF2-40B4-BE49-F238E27FC236}">
              <a16:creationId xmlns:a16="http://schemas.microsoft.com/office/drawing/2014/main" id="{35DBE47B-06F4-4FF6-9FDA-C7BFE199A44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87" name="Text Box 60">
          <a:extLst>
            <a:ext uri="{FF2B5EF4-FFF2-40B4-BE49-F238E27FC236}">
              <a16:creationId xmlns:a16="http://schemas.microsoft.com/office/drawing/2014/main" id="{85ABC495-C364-48F8-A18B-867DFF437C74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88" name="Text Box 61">
          <a:extLst>
            <a:ext uri="{FF2B5EF4-FFF2-40B4-BE49-F238E27FC236}">
              <a16:creationId xmlns:a16="http://schemas.microsoft.com/office/drawing/2014/main" id="{25A506AE-CE90-4412-BE56-9A36100988E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89" name="Text Box 62">
          <a:extLst>
            <a:ext uri="{FF2B5EF4-FFF2-40B4-BE49-F238E27FC236}">
              <a16:creationId xmlns:a16="http://schemas.microsoft.com/office/drawing/2014/main" id="{FDD03C46-F5B5-4A03-9A2D-D45C453C7A9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90" name="Text Box 63">
          <a:extLst>
            <a:ext uri="{FF2B5EF4-FFF2-40B4-BE49-F238E27FC236}">
              <a16:creationId xmlns:a16="http://schemas.microsoft.com/office/drawing/2014/main" id="{9A40D288-ED5E-4E12-947C-3AF01635C14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91" name="Text Box 64">
          <a:extLst>
            <a:ext uri="{FF2B5EF4-FFF2-40B4-BE49-F238E27FC236}">
              <a16:creationId xmlns:a16="http://schemas.microsoft.com/office/drawing/2014/main" id="{17927750-214B-4965-AE72-C4742A34E82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92" name="Text Box 65">
          <a:extLst>
            <a:ext uri="{FF2B5EF4-FFF2-40B4-BE49-F238E27FC236}">
              <a16:creationId xmlns:a16="http://schemas.microsoft.com/office/drawing/2014/main" id="{DEDC6C1B-C833-494F-ACDB-6F8F9D92538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93" name="Text Box 66">
          <a:extLst>
            <a:ext uri="{FF2B5EF4-FFF2-40B4-BE49-F238E27FC236}">
              <a16:creationId xmlns:a16="http://schemas.microsoft.com/office/drawing/2014/main" id="{FA1E6958-D5FE-4985-9624-FB4B1261E46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94" name="Text Box 67">
          <a:extLst>
            <a:ext uri="{FF2B5EF4-FFF2-40B4-BE49-F238E27FC236}">
              <a16:creationId xmlns:a16="http://schemas.microsoft.com/office/drawing/2014/main" id="{A316848C-43EF-4AFD-9B7E-3C6EB7ACAA7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95" name="Text Box 68">
          <a:extLst>
            <a:ext uri="{FF2B5EF4-FFF2-40B4-BE49-F238E27FC236}">
              <a16:creationId xmlns:a16="http://schemas.microsoft.com/office/drawing/2014/main" id="{E32E442E-5BD7-448F-AD11-A21FCB48766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96" name="Text Box 69">
          <a:extLst>
            <a:ext uri="{FF2B5EF4-FFF2-40B4-BE49-F238E27FC236}">
              <a16:creationId xmlns:a16="http://schemas.microsoft.com/office/drawing/2014/main" id="{8B490625-C6F3-4CBC-B934-C027D70B938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97" name="Text Box 70">
          <a:extLst>
            <a:ext uri="{FF2B5EF4-FFF2-40B4-BE49-F238E27FC236}">
              <a16:creationId xmlns:a16="http://schemas.microsoft.com/office/drawing/2014/main" id="{18892392-5CB7-4E07-AAD1-9CF3727990A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39</xdr:row>
      <xdr:rowOff>0</xdr:rowOff>
    </xdr:from>
    <xdr:to>
      <xdr:col>17</xdr:col>
      <xdr:colOff>85725</xdr:colOff>
      <xdr:row>40</xdr:row>
      <xdr:rowOff>123825</xdr:rowOff>
    </xdr:to>
    <xdr:sp macro="" textlink="">
      <xdr:nvSpPr>
        <xdr:cNvPr id="40998" name="Text Box 71">
          <a:extLst>
            <a:ext uri="{FF2B5EF4-FFF2-40B4-BE49-F238E27FC236}">
              <a16:creationId xmlns:a16="http://schemas.microsoft.com/office/drawing/2014/main" id="{C35F03D8-DF30-4457-9B50-1AF6E3E11029}"/>
            </a:ext>
          </a:extLst>
        </xdr:cNvPr>
        <xdr:cNvSpPr txBox="1">
          <a:spLocks noChangeArrowheads="1"/>
        </xdr:cNvSpPr>
      </xdr:nvSpPr>
      <xdr:spPr bwMode="auto">
        <a:xfrm>
          <a:off x="100107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0999" name="Text Box 72">
          <a:extLst>
            <a:ext uri="{FF2B5EF4-FFF2-40B4-BE49-F238E27FC236}">
              <a16:creationId xmlns:a16="http://schemas.microsoft.com/office/drawing/2014/main" id="{EB76F763-ADC9-44B7-8183-1A5F4037730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00" name="Text Box 73">
          <a:extLst>
            <a:ext uri="{FF2B5EF4-FFF2-40B4-BE49-F238E27FC236}">
              <a16:creationId xmlns:a16="http://schemas.microsoft.com/office/drawing/2014/main" id="{74065A0F-B0C0-4F1A-9CCC-C3444E6AFB5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01" name="Text Box 77">
          <a:extLst>
            <a:ext uri="{FF2B5EF4-FFF2-40B4-BE49-F238E27FC236}">
              <a16:creationId xmlns:a16="http://schemas.microsoft.com/office/drawing/2014/main" id="{9DFCED3A-080B-4AC5-AD4C-5EC4E6D0403C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02" name="Text Box 78">
          <a:extLst>
            <a:ext uri="{FF2B5EF4-FFF2-40B4-BE49-F238E27FC236}">
              <a16:creationId xmlns:a16="http://schemas.microsoft.com/office/drawing/2014/main" id="{8B267E10-42D7-4729-A188-918361F45D2A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03" name="Text Box 79">
          <a:extLst>
            <a:ext uri="{FF2B5EF4-FFF2-40B4-BE49-F238E27FC236}">
              <a16:creationId xmlns:a16="http://schemas.microsoft.com/office/drawing/2014/main" id="{C0D043D5-7D32-4AAD-BBBC-C9C66C6384C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04" name="Text Box 80">
          <a:extLst>
            <a:ext uri="{FF2B5EF4-FFF2-40B4-BE49-F238E27FC236}">
              <a16:creationId xmlns:a16="http://schemas.microsoft.com/office/drawing/2014/main" id="{23D1A451-D617-40FF-B45A-1EC9062FE53B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05" name="Text Box 81">
          <a:extLst>
            <a:ext uri="{FF2B5EF4-FFF2-40B4-BE49-F238E27FC236}">
              <a16:creationId xmlns:a16="http://schemas.microsoft.com/office/drawing/2014/main" id="{284ECFB6-AB93-40A0-9955-1AF6CFE5520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06" name="Text Box 82">
          <a:extLst>
            <a:ext uri="{FF2B5EF4-FFF2-40B4-BE49-F238E27FC236}">
              <a16:creationId xmlns:a16="http://schemas.microsoft.com/office/drawing/2014/main" id="{92B64D77-7B3C-4F81-8411-3E8D218E7A82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07" name="Text Box 84">
          <a:extLst>
            <a:ext uri="{FF2B5EF4-FFF2-40B4-BE49-F238E27FC236}">
              <a16:creationId xmlns:a16="http://schemas.microsoft.com/office/drawing/2014/main" id="{80112325-21A3-47BB-984A-F8762E727F2E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08" name="Text Box 85">
          <a:extLst>
            <a:ext uri="{FF2B5EF4-FFF2-40B4-BE49-F238E27FC236}">
              <a16:creationId xmlns:a16="http://schemas.microsoft.com/office/drawing/2014/main" id="{16EEF980-FD2F-4EE0-92A1-132BBE217BF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09" name="Text Box 89">
          <a:extLst>
            <a:ext uri="{FF2B5EF4-FFF2-40B4-BE49-F238E27FC236}">
              <a16:creationId xmlns:a16="http://schemas.microsoft.com/office/drawing/2014/main" id="{643AF0AB-AD21-4C26-89FD-AC92011CBDB3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10" name="Text Box 90">
          <a:extLst>
            <a:ext uri="{FF2B5EF4-FFF2-40B4-BE49-F238E27FC236}">
              <a16:creationId xmlns:a16="http://schemas.microsoft.com/office/drawing/2014/main" id="{659B8185-2B82-4996-AE1E-05F40A2FD97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11" name="Text Box 91">
          <a:extLst>
            <a:ext uri="{FF2B5EF4-FFF2-40B4-BE49-F238E27FC236}">
              <a16:creationId xmlns:a16="http://schemas.microsoft.com/office/drawing/2014/main" id="{07C1EA4E-FD4B-4227-8A35-8121A23AD01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12" name="Text Box 92">
          <a:extLst>
            <a:ext uri="{FF2B5EF4-FFF2-40B4-BE49-F238E27FC236}">
              <a16:creationId xmlns:a16="http://schemas.microsoft.com/office/drawing/2014/main" id="{142CAB10-DDBE-454C-B3FB-F724ED73181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13" name="Text Box 93">
          <a:extLst>
            <a:ext uri="{FF2B5EF4-FFF2-40B4-BE49-F238E27FC236}">
              <a16:creationId xmlns:a16="http://schemas.microsoft.com/office/drawing/2014/main" id="{16EE4F6C-CD2A-400F-A2A3-04C9940E6EAF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14" name="Text Box 94">
          <a:extLst>
            <a:ext uri="{FF2B5EF4-FFF2-40B4-BE49-F238E27FC236}">
              <a16:creationId xmlns:a16="http://schemas.microsoft.com/office/drawing/2014/main" id="{4001B372-F44F-4DD0-A1C1-35E72F1E21D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15" name="Text Box 95">
          <a:extLst>
            <a:ext uri="{FF2B5EF4-FFF2-40B4-BE49-F238E27FC236}">
              <a16:creationId xmlns:a16="http://schemas.microsoft.com/office/drawing/2014/main" id="{1EFBA04A-D51C-4CB5-800B-1251B15E63A3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16" name="Text Box 97">
          <a:extLst>
            <a:ext uri="{FF2B5EF4-FFF2-40B4-BE49-F238E27FC236}">
              <a16:creationId xmlns:a16="http://schemas.microsoft.com/office/drawing/2014/main" id="{F785AF35-770F-4BF6-AFD8-FFBD794486B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17" name="Text Box 101">
          <a:extLst>
            <a:ext uri="{FF2B5EF4-FFF2-40B4-BE49-F238E27FC236}">
              <a16:creationId xmlns:a16="http://schemas.microsoft.com/office/drawing/2014/main" id="{79E0C1F8-E3F3-417E-9438-BF629E81673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18" name="Text Box 103">
          <a:extLst>
            <a:ext uri="{FF2B5EF4-FFF2-40B4-BE49-F238E27FC236}">
              <a16:creationId xmlns:a16="http://schemas.microsoft.com/office/drawing/2014/main" id="{BA28C42C-03E0-4E69-886A-5CDFF1653986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19" name="Text Box 104">
          <a:extLst>
            <a:ext uri="{FF2B5EF4-FFF2-40B4-BE49-F238E27FC236}">
              <a16:creationId xmlns:a16="http://schemas.microsoft.com/office/drawing/2014/main" id="{A4482C35-49C0-49FA-870E-979B5C592687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20" name="Text Box 106">
          <a:extLst>
            <a:ext uri="{FF2B5EF4-FFF2-40B4-BE49-F238E27FC236}">
              <a16:creationId xmlns:a16="http://schemas.microsoft.com/office/drawing/2014/main" id="{C15B2310-197A-4314-A93F-AC932577EDC0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21" name="Text Box 108">
          <a:extLst>
            <a:ext uri="{FF2B5EF4-FFF2-40B4-BE49-F238E27FC236}">
              <a16:creationId xmlns:a16="http://schemas.microsoft.com/office/drawing/2014/main" id="{40D3EC8B-7368-48A9-8247-007542F7BE28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39</xdr:row>
      <xdr:rowOff>0</xdr:rowOff>
    </xdr:from>
    <xdr:to>
      <xdr:col>16</xdr:col>
      <xdr:colOff>390525</xdr:colOff>
      <xdr:row>40</xdr:row>
      <xdr:rowOff>123825</xdr:rowOff>
    </xdr:to>
    <xdr:sp macro="" textlink="">
      <xdr:nvSpPr>
        <xdr:cNvPr id="41022" name="Text Box 109">
          <a:extLst>
            <a:ext uri="{FF2B5EF4-FFF2-40B4-BE49-F238E27FC236}">
              <a16:creationId xmlns:a16="http://schemas.microsoft.com/office/drawing/2014/main" id="{E094E57F-B1F3-4685-B0B3-E97F0D56B755}"/>
            </a:ext>
          </a:extLst>
        </xdr:cNvPr>
        <xdr:cNvSpPr txBox="1">
          <a:spLocks noChangeArrowheads="1"/>
        </xdr:cNvSpPr>
      </xdr:nvSpPr>
      <xdr:spPr bwMode="auto">
        <a:xfrm>
          <a:off x="9782175" y="7286625"/>
          <a:ext cx="8572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23" name="Text Box 1">
          <a:extLst>
            <a:ext uri="{FF2B5EF4-FFF2-40B4-BE49-F238E27FC236}">
              <a16:creationId xmlns:a16="http://schemas.microsoft.com/office/drawing/2014/main" id="{D599761F-94E5-4D25-90F0-15C26E2BE50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24" name="Text Box 23">
          <a:extLst>
            <a:ext uri="{FF2B5EF4-FFF2-40B4-BE49-F238E27FC236}">
              <a16:creationId xmlns:a16="http://schemas.microsoft.com/office/drawing/2014/main" id="{8F54DEE6-F2E9-48FA-9136-16C4BCCEAEE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25" name="Text Box 24">
          <a:extLst>
            <a:ext uri="{FF2B5EF4-FFF2-40B4-BE49-F238E27FC236}">
              <a16:creationId xmlns:a16="http://schemas.microsoft.com/office/drawing/2014/main" id="{B0BEC69C-702A-4F23-BF4B-E6A7C3C145C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26" name="Text Box 25">
          <a:extLst>
            <a:ext uri="{FF2B5EF4-FFF2-40B4-BE49-F238E27FC236}">
              <a16:creationId xmlns:a16="http://schemas.microsoft.com/office/drawing/2014/main" id="{C482CF29-6D73-4F8C-BE28-07F3E5B89DB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27" name="Text Box 26">
          <a:extLst>
            <a:ext uri="{FF2B5EF4-FFF2-40B4-BE49-F238E27FC236}">
              <a16:creationId xmlns:a16="http://schemas.microsoft.com/office/drawing/2014/main" id="{3E7D59A3-95B5-47E1-AFCF-2E28E203ED1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28" name="Text Box 27">
          <a:extLst>
            <a:ext uri="{FF2B5EF4-FFF2-40B4-BE49-F238E27FC236}">
              <a16:creationId xmlns:a16="http://schemas.microsoft.com/office/drawing/2014/main" id="{7D65E8F1-13DC-49E1-B3EA-2078BAC3625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29" name="Text Box 28">
          <a:extLst>
            <a:ext uri="{FF2B5EF4-FFF2-40B4-BE49-F238E27FC236}">
              <a16:creationId xmlns:a16="http://schemas.microsoft.com/office/drawing/2014/main" id="{5B9B8DB9-C9B0-4005-9BFD-EF7BAB5C1F8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30" name="Text Box 29">
          <a:extLst>
            <a:ext uri="{FF2B5EF4-FFF2-40B4-BE49-F238E27FC236}">
              <a16:creationId xmlns:a16="http://schemas.microsoft.com/office/drawing/2014/main" id="{9F7787E1-0C2F-4637-93B2-32B1D419C0A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31" name="Text Box 30">
          <a:extLst>
            <a:ext uri="{FF2B5EF4-FFF2-40B4-BE49-F238E27FC236}">
              <a16:creationId xmlns:a16="http://schemas.microsoft.com/office/drawing/2014/main" id="{380C4ECA-FF28-44F3-86A5-82F17BB7FA5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32" name="Text Box 31">
          <a:extLst>
            <a:ext uri="{FF2B5EF4-FFF2-40B4-BE49-F238E27FC236}">
              <a16:creationId xmlns:a16="http://schemas.microsoft.com/office/drawing/2014/main" id="{321458FC-A10D-4E45-839D-AABF174EA0F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33" name="Text Box 32">
          <a:extLst>
            <a:ext uri="{FF2B5EF4-FFF2-40B4-BE49-F238E27FC236}">
              <a16:creationId xmlns:a16="http://schemas.microsoft.com/office/drawing/2014/main" id="{9808962D-1966-48D2-BD8B-53174F80993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34" name="Text Box 33">
          <a:extLst>
            <a:ext uri="{FF2B5EF4-FFF2-40B4-BE49-F238E27FC236}">
              <a16:creationId xmlns:a16="http://schemas.microsoft.com/office/drawing/2014/main" id="{9E25C840-2336-4CD7-A9B3-169F886BAE9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35" name="Text Box 34">
          <a:extLst>
            <a:ext uri="{FF2B5EF4-FFF2-40B4-BE49-F238E27FC236}">
              <a16:creationId xmlns:a16="http://schemas.microsoft.com/office/drawing/2014/main" id="{B3903785-8476-4648-AEB3-903338C9936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36" name="Text Box 35">
          <a:extLst>
            <a:ext uri="{FF2B5EF4-FFF2-40B4-BE49-F238E27FC236}">
              <a16:creationId xmlns:a16="http://schemas.microsoft.com/office/drawing/2014/main" id="{1CDEF21D-42F5-4DFF-B9A6-88A33EAF39D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37" name="Text Box 36">
          <a:extLst>
            <a:ext uri="{FF2B5EF4-FFF2-40B4-BE49-F238E27FC236}">
              <a16:creationId xmlns:a16="http://schemas.microsoft.com/office/drawing/2014/main" id="{E4B9F001-994A-4FDF-8324-BD3C8FC34BB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38" name="Text Box 37">
          <a:extLst>
            <a:ext uri="{FF2B5EF4-FFF2-40B4-BE49-F238E27FC236}">
              <a16:creationId xmlns:a16="http://schemas.microsoft.com/office/drawing/2014/main" id="{7CB4D4E2-D378-4DD3-BC95-4040A2D4F86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39" name="Text Box 38">
          <a:extLst>
            <a:ext uri="{FF2B5EF4-FFF2-40B4-BE49-F238E27FC236}">
              <a16:creationId xmlns:a16="http://schemas.microsoft.com/office/drawing/2014/main" id="{370835F3-15B9-4D41-A83F-8BCC6C34C42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40" name="Text Box 39">
          <a:extLst>
            <a:ext uri="{FF2B5EF4-FFF2-40B4-BE49-F238E27FC236}">
              <a16:creationId xmlns:a16="http://schemas.microsoft.com/office/drawing/2014/main" id="{9FC1D2E6-EDD0-475D-B9D7-13E4D070C0C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41" name="Text Box 40">
          <a:extLst>
            <a:ext uri="{FF2B5EF4-FFF2-40B4-BE49-F238E27FC236}">
              <a16:creationId xmlns:a16="http://schemas.microsoft.com/office/drawing/2014/main" id="{3344C531-DE96-4A15-9C70-31C663E4217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42" name="Text Box 41">
          <a:extLst>
            <a:ext uri="{FF2B5EF4-FFF2-40B4-BE49-F238E27FC236}">
              <a16:creationId xmlns:a16="http://schemas.microsoft.com/office/drawing/2014/main" id="{6F4E17D5-73AB-4141-9641-481AFD125C0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43" name="Text Box 42">
          <a:extLst>
            <a:ext uri="{FF2B5EF4-FFF2-40B4-BE49-F238E27FC236}">
              <a16:creationId xmlns:a16="http://schemas.microsoft.com/office/drawing/2014/main" id="{7DE80898-2AD9-48F4-BE8A-B60CBDE3B5A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44" name="Text Box 43">
          <a:extLst>
            <a:ext uri="{FF2B5EF4-FFF2-40B4-BE49-F238E27FC236}">
              <a16:creationId xmlns:a16="http://schemas.microsoft.com/office/drawing/2014/main" id="{64D4ABE2-5DF6-424D-A3E3-899A4B7FE60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45" name="Text Box 44">
          <a:extLst>
            <a:ext uri="{FF2B5EF4-FFF2-40B4-BE49-F238E27FC236}">
              <a16:creationId xmlns:a16="http://schemas.microsoft.com/office/drawing/2014/main" id="{6D8658C4-DB5E-4863-B16C-923C95DEF49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46" name="Text Box 45">
          <a:extLst>
            <a:ext uri="{FF2B5EF4-FFF2-40B4-BE49-F238E27FC236}">
              <a16:creationId xmlns:a16="http://schemas.microsoft.com/office/drawing/2014/main" id="{671CE712-427F-4000-B310-CA877409031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47" name="Text Box 46">
          <a:extLst>
            <a:ext uri="{FF2B5EF4-FFF2-40B4-BE49-F238E27FC236}">
              <a16:creationId xmlns:a16="http://schemas.microsoft.com/office/drawing/2014/main" id="{4719C3A9-07F7-463D-92A3-909C10D03DE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48" name="Text Box 47">
          <a:extLst>
            <a:ext uri="{FF2B5EF4-FFF2-40B4-BE49-F238E27FC236}">
              <a16:creationId xmlns:a16="http://schemas.microsoft.com/office/drawing/2014/main" id="{CF6BA7EE-DA92-46F1-AADB-CF1B19D8784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49" name="Text Box 48">
          <a:extLst>
            <a:ext uri="{FF2B5EF4-FFF2-40B4-BE49-F238E27FC236}">
              <a16:creationId xmlns:a16="http://schemas.microsoft.com/office/drawing/2014/main" id="{B301C85F-1BC2-481C-8FFC-D54C70FC889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50" name="Text Box 49">
          <a:extLst>
            <a:ext uri="{FF2B5EF4-FFF2-40B4-BE49-F238E27FC236}">
              <a16:creationId xmlns:a16="http://schemas.microsoft.com/office/drawing/2014/main" id="{B25B682E-B80C-4AD2-BB0A-55D5C01EB16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51" name="Text Box 50">
          <a:extLst>
            <a:ext uri="{FF2B5EF4-FFF2-40B4-BE49-F238E27FC236}">
              <a16:creationId xmlns:a16="http://schemas.microsoft.com/office/drawing/2014/main" id="{C232A957-BE9B-458B-9D22-70E2F40FD7A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52" name="Text Box 51">
          <a:extLst>
            <a:ext uri="{FF2B5EF4-FFF2-40B4-BE49-F238E27FC236}">
              <a16:creationId xmlns:a16="http://schemas.microsoft.com/office/drawing/2014/main" id="{32DEE529-32BF-44E5-A21E-074CE2561CC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53" name="Text Box 52">
          <a:extLst>
            <a:ext uri="{FF2B5EF4-FFF2-40B4-BE49-F238E27FC236}">
              <a16:creationId xmlns:a16="http://schemas.microsoft.com/office/drawing/2014/main" id="{3505650C-1200-4161-9831-61BD82E91B9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54" name="Text Box 53">
          <a:extLst>
            <a:ext uri="{FF2B5EF4-FFF2-40B4-BE49-F238E27FC236}">
              <a16:creationId xmlns:a16="http://schemas.microsoft.com/office/drawing/2014/main" id="{A67DD29C-4901-4690-9F41-5E5307E2BDD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55" name="Text Box 54">
          <a:extLst>
            <a:ext uri="{FF2B5EF4-FFF2-40B4-BE49-F238E27FC236}">
              <a16:creationId xmlns:a16="http://schemas.microsoft.com/office/drawing/2014/main" id="{F6A85D82-FC8C-41F3-B29F-B645702DAC6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56" name="Text Box 55">
          <a:extLst>
            <a:ext uri="{FF2B5EF4-FFF2-40B4-BE49-F238E27FC236}">
              <a16:creationId xmlns:a16="http://schemas.microsoft.com/office/drawing/2014/main" id="{1A6623B2-5118-4A58-B8E0-69594407BCF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57" name="Text Box 56">
          <a:extLst>
            <a:ext uri="{FF2B5EF4-FFF2-40B4-BE49-F238E27FC236}">
              <a16:creationId xmlns:a16="http://schemas.microsoft.com/office/drawing/2014/main" id="{1FCCCCE9-8ECB-4C97-9651-B1E5BA4C42A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58" name="Text Box 57">
          <a:extLst>
            <a:ext uri="{FF2B5EF4-FFF2-40B4-BE49-F238E27FC236}">
              <a16:creationId xmlns:a16="http://schemas.microsoft.com/office/drawing/2014/main" id="{CC39E586-07FE-48CE-8F8B-4637CBEE544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59" name="Text Box 58">
          <a:extLst>
            <a:ext uri="{FF2B5EF4-FFF2-40B4-BE49-F238E27FC236}">
              <a16:creationId xmlns:a16="http://schemas.microsoft.com/office/drawing/2014/main" id="{A5F1E15F-DA14-4401-97E6-8956EA33C6F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60" name="Text Box 59">
          <a:extLst>
            <a:ext uri="{FF2B5EF4-FFF2-40B4-BE49-F238E27FC236}">
              <a16:creationId xmlns:a16="http://schemas.microsoft.com/office/drawing/2014/main" id="{C5293D5D-DF28-4C04-8977-854CFAF7804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61" name="Text Box 60">
          <a:extLst>
            <a:ext uri="{FF2B5EF4-FFF2-40B4-BE49-F238E27FC236}">
              <a16:creationId xmlns:a16="http://schemas.microsoft.com/office/drawing/2014/main" id="{6D4F8DAC-A08F-4660-8217-B35BF2C25D6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62" name="Text Box 61">
          <a:extLst>
            <a:ext uri="{FF2B5EF4-FFF2-40B4-BE49-F238E27FC236}">
              <a16:creationId xmlns:a16="http://schemas.microsoft.com/office/drawing/2014/main" id="{A7203444-2A2B-454D-8471-2BCF6447F79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63" name="Text Box 62">
          <a:extLst>
            <a:ext uri="{FF2B5EF4-FFF2-40B4-BE49-F238E27FC236}">
              <a16:creationId xmlns:a16="http://schemas.microsoft.com/office/drawing/2014/main" id="{315D4B5A-2A5A-42C3-AD8B-494AA51B487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64" name="Text Box 63">
          <a:extLst>
            <a:ext uri="{FF2B5EF4-FFF2-40B4-BE49-F238E27FC236}">
              <a16:creationId xmlns:a16="http://schemas.microsoft.com/office/drawing/2014/main" id="{D2A1F311-D5A1-472A-90D2-93907879000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65" name="Text Box 64">
          <a:extLst>
            <a:ext uri="{FF2B5EF4-FFF2-40B4-BE49-F238E27FC236}">
              <a16:creationId xmlns:a16="http://schemas.microsoft.com/office/drawing/2014/main" id="{A8D88BFC-CD72-41ED-B475-2342CF6743B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66" name="Text Box 65">
          <a:extLst>
            <a:ext uri="{FF2B5EF4-FFF2-40B4-BE49-F238E27FC236}">
              <a16:creationId xmlns:a16="http://schemas.microsoft.com/office/drawing/2014/main" id="{12430E48-55D3-429F-A53A-0033DEB7887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67" name="Text Box 66">
          <a:extLst>
            <a:ext uri="{FF2B5EF4-FFF2-40B4-BE49-F238E27FC236}">
              <a16:creationId xmlns:a16="http://schemas.microsoft.com/office/drawing/2014/main" id="{25F7CC06-AF17-4BB8-835D-17DED7C4270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68" name="Text Box 67">
          <a:extLst>
            <a:ext uri="{FF2B5EF4-FFF2-40B4-BE49-F238E27FC236}">
              <a16:creationId xmlns:a16="http://schemas.microsoft.com/office/drawing/2014/main" id="{CB580D21-21A1-48B5-82F8-B3D70FCD0BF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69" name="Text Box 68">
          <a:extLst>
            <a:ext uri="{FF2B5EF4-FFF2-40B4-BE49-F238E27FC236}">
              <a16:creationId xmlns:a16="http://schemas.microsoft.com/office/drawing/2014/main" id="{3C371A46-BCAA-4AFC-9854-010F3F51DBF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70" name="Text Box 69">
          <a:extLst>
            <a:ext uri="{FF2B5EF4-FFF2-40B4-BE49-F238E27FC236}">
              <a16:creationId xmlns:a16="http://schemas.microsoft.com/office/drawing/2014/main" id="{7DC1D530-8FD5-43F2-9904-5D641B74CAE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71" name="Text Box 70">
          <a:extLst>
            <a:ext uri="{FF2B5EF4-FFF2-40B4-BE49-F238E27FC236}">
              <a16:creationId xmlns:a16="http://schemas.microsoft.com/office/drawing/2014/main" id="{88B2FCAE-F08A-4B47-95A8-78D1A8050B8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37</xdr:row>
      <xdr:rowOff>0</xdr:rowOff>
    </xdr:from>
    <xdr:to>
      <xdr:col>17</xdr:col>
      <xdr:colOff>76200</xdr:colOff>
      <xdr:row>38</xdr:row>
      <xdr:rowOff>38100</xdr:rowOff>
    </xdr:to>
    <xdr:sp macro="" textlink="">
      <xdr:nvSpPr>
        <xdr:cNvPr id="41072" name="Text Box 71">
          <a:extLst>
            <a:ext uri="{FF2B5EF4-FFF2-40B4-BE49-F238E27FC236}">
              <a16:creationId xmlns:a16="http://schemas.microsoft.com/office/drawing/2014/main" id="{DC7203CA-2788-4EF0-BDAF-5B2FD0E9BF12}"/>
            </a:ext>
          </a:extLst>
        </xdr:cNvPr>
        <xdr:cNvSpPr txBox="1">
          <a:spLocks noChangeArrowheads="1"/>
        </xdr:cNvSpPr>
      </xdr:nvSpPr>
      <xdr:spPr bwMode="auto">
        <a:xfrm>
          <a:off x="100107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73" name="Text Box 72">
          <a:extLst>
            <a:ext uri="{FF2B5EF4-FFF2-40B4-BE49-F238E27FC236}">
              <a16:creationId xmlns:a16="http://schemas.microsoft.com/office/drawing/2014/main" id="{4E799B78-BF36-49CD-BF21-5743E1D3B5C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74" name="Text Box 73">
          <a:extLst>
            <a:ext uri="{FF2B5EF4-FFF2-40B4-BE49-F238E27FC236}">
              <a16:creationId xmlns:a16="http://schemas.microsoft.com/office/drawing/2014/main" id="{1530C8BB-4B21-4AB3-B258-D420E815A7A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75" name="Text Box 77">
          <a:extLst>
            <a:ext uri="{FF2B5EF4-FFF2-40B4-BE49-F238E27FC236}">
              <a16:creationId xmlns:a16="http://schemas.microsoft.com/office/drawing/2014/main" id="{6DFB39EE-1F5A-4364-A852-E413E8CBC19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76" name="Text Box 78">
          <a:extLst>
            <a:ext uri="{FF2B5EF4-FFF2-40B4-BE49-F238E27FC236}">
              <a16:creationId xmlns:a16="http://schemas.microsoft.com/office/drawing/2014/main" id="{C90A6E90-FC68-4AB9-8F73-310B9797B60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77" name="Text Box 79">
          <a:extLst>
            <a:ext uri="{FF2B5EF4-FFF2-40B4-BE49-F238E27FC236}">
              <a16:creationId xmlns:a16="http://schemas.microsoft.com/office/drawing/2014/main" id="{5E32F8C9-5ACC-4295-936D-EE76E933F0F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78" name="Text Box 80">
          <a:extLst>
            <a:ext uri="{FF2B5EF4-FFF2-40B4-BE49-F238E27FC236}">
              <a16:creationId xmlns:a16="http://schemas.microsoft.com/office/drawing/2014/main" id="{8FE7A89D-DD63-4D3A-98E4-CF05DA3FEB0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79" name="Text Box 81">
          <a:extLst>
            <a:ext uri="{FF2B5EF4-FFF2-40B4-BE49-F238E27FC236}">
              <a16:creationId xmlns:a16="http://schemas.microsoft.com/office/drawing/2014/main" id="{94892103-0A28-4B6F-BA94-2054B67FC1C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80" name="Text Box 82">
          <a:extLst>
            <a:ext uri="{FF2B5EF4-FFF2-40B4-BE49-F238E27FC236}">
              <a16:creationId xmlns:a16="http://schemas.microsoft.com/office/drawing/2014/main" id="{73A3CA87-481D-4C33-B7FE-9DE13C96D43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81" name="Text Box 84">
          <a:extLst>
            <a:ext uri="{FF2B5EF4-FFF2-40B4-BE49-F238E27FC236}">
              <a16:creationId xmlns:a16="http://schemas.microsoft.com/office/drawing/2014/main" id="{D028536F-6D57-4D88-B030-F2F55C0757E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82" name="Text Box 85">
          <a:extLst>
            <a:ext uri="{FF2B5EF4-FFF2-40B4-BE49-F238E27FC236}">
              <a16:creationId xmlns:a16="http://schemas.microsoft.com/office/drawing/2014/main" id="{058F43F2-CFB8-4F07-869F-FE3A736BFCE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83" name="Text Box 89">
          <a:extLst>
            <a:ext uri="{FF2B5EF4-FFF2-40B4-BE49-F238E27FC236}">
              <a16:creationId xmlns:a16="http://schemas.microsoft.com/office/drawing/2014/main" id="{9B6EC6B1-FD2A-4364-AEB4-DB668BB76A1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84" name="Text Box 90">
          <a:extLst>
            <a:ext uri="{FF2B5EF4-FFF2-40B4-BE49-F238E27FC236}">
              <a16:creationId xmlns:a16="http://schemas.microsoft.com/office/drawing/2014/main" id="{21DDF833-0EAE-4448-9F71-EEF154127E4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85" name="Text Box 91">
          <a:extLst>
            <a:ext uri="{FF2B5EF4-FFF2-40B4-BE49-F238E27FC236}">
              <a16:creationId xmlns:a16="http://schemas.microsoft.com/office/drawing/2014/main" id="{B5D4D77C-5771-4FB3-8349-E0807D827EC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86" name="Text Box 92">
          <a:extLst>
            <a:ext uri="{FF2B5EF4-FFF2-40B4-BE49-F238E27FC236}">
              <a16:creationId xmlns:a16="http://schemas.microsoft.com/office/drawing/2014/main" id="{249924C4-5CF0-45E4-A876-0DC445097D9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87" name="Text Box 93">
          <a:extLst>
            <a:ext uri="{FF2B5EF4-FFF2-40B4-BE49-F238E27FC236}">
              <a16:creationId xmlns:a16="http://schemas.microsoft.com/office/drawing/2014/main" id="{357523F6-2125-4439-8DAC-D6682B342FD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88" name="Text Box 94">
          <a:extLst>
            <a:ext uri="{FF2B5EF4-FFF2-40B4-BE49-F238E27FC236}">
              <a16:creationId xmlns:a16="http://schemas.microsoft.com/office/drawing/2014/main" id="{5A255E41-DC50-4B51-8B10-7286B4335B2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89" name="Text Box 95">
          <a:extLst>
            <a:ext uri="{FF2B5EF4-FFF2-40B4-BE49-F238E27FC236}">
              <a16:creationId xmlns:a16="http://schemas.microsoft.com/office/drawing/2014/main" id="{B4B078BF-BF4C-4A54-B981-A7067EBE8AA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90" name="Text Box 96">
          <a:extLst>
            <a:ext uri="{FF2B5EF4-FFF2-40B4-BE49-F238E27FC236}">
              <a16:creationId xmlns:a16="http://schemas.microsoft.com/office/drawing/2014/main" id="{554388D6-08C2-4FEC-BE77-D49DBF961B7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91" name="Text Box 97">
          <a:extLst>
            <a:ext uri="{FF2B5EF4-FFF2-40B4-BE49-F238E27FC236}">
              <a16:creationId xmlns:a16="http://schemas.microsoft.com/office/drawing/2014/main" id="{96646908-0B40-4E06-A336-8B4A40C144C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92" name="Text Box 101">
          <a:extLst>
            <a:ext uri="{FF2B5EF4-FFF2-40B4-BE49-F238E27FC236}">
              <a16:creationId xmlns:a16="http://schemas.microsoft.com/office/drawing/2014/main" id="{3B47D4D9-606E-43C9-8887-780C2F9FCFF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93" name="Text Box 102">
          <a:extLst>
            <a:ext uri="{FF2B5EF4-FFF2-40B4-BE49-F238E27FC236}">
              <a16:creationId xmlns:a16="http://schemas.microsoft.com/office/drawing/2014/main" id="{AF6EB347-615F-4C64-9AA3-12929D4A4B5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94" name="Text Box 103">
          <a:extLst>
            <a:ext uri="{FF2B5EF4-FFF2-40B4-BE49-F238E27FC236}">
              <a16:creationId xmlns:a16="http://schemas.microsoft.com/office/drawing/2014/main" id="{E8B22EEB-2FCC-429B-97CF-778A965B390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95" name="Text Box 104">
          <a:extLst>
            <a:ext uri="{FF2B5EF4-FFF2-40B4-BE49-F238E27FC236}">
              <a16:creationId xmlns:a16="http://schemas.microsoft.com/office/drawing/2014/main" id="{0E6CF3E3-7C9B-405C-A26C-655D64D46E2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96" name="Text Box 105">
          <a:extLst>
            <a:ext uri="{FF2B5EF4-FFF2-40B4-BE49-F238E27FC236}">
              <a16:creationId xmlns:a16="http://schemas.microsoft.com/office/drawing/2014/main" id="{4A44CF13-EEC5-45D4-B85F-1339178021F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97" name="Text Box 106">
          <a:extLst>
            <a:ext uri="{FF2B5EF4-FFF2-40B4-BE49-F238E27FC236}">
              <a16:creationId xmlns:a16="http://schemas.microsoft.com/office/drawing/2014/main" id="{0450485A-4E9D-4B93-97CA-EFC44634ED0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98" name="Text Box 107">
          <a:extLst>
            <a:ext uri="{FF2B5EF4-FFF2-40B4-BE49-F238E27FC236}">
              <a16:creationId xmlns:a16="http://schemas.microsoft.com/office/drawing/2014/main" id="{ECD0E25B-6924-4C6F-ACAC-192AB94DB8E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099" name="Text Box 108">
          <a:extLst>
            <a:ext uri="{FF2B5EF4-FFF2-40B4-BE49-F238E27FC236}">
              <a16:creationId xmlns:a16="http://schemas.microsoft.com/office/drawing/2014/main" id="{38BA9385-B4E7-4C66-AEB2-6DDEA585AB8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00" name="Text Box 109">
          <a:extLst>
            <a:ext uri="{FF2B5EF4-FFF2-40B4-BE49-F238E27FC236}">
              <a16:creationId xmlns:a16="http://schemas.microsoft.com/office/drawing/2014/main" id="{2FB0AB8B-0403-49FC-97E7-78C020230D0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01" name="Text Box 113">
          <a:extLst>
            <a:ext uri="{FF2B5EF4-FFF2-40B4-BE49-F238E27FC236}">
              <a16:creationId xmlns:a16="http://schemas.microsoft.com/office/drawing/2014/main" id="{6DC4BDDD-6E27-4D68-9865-B81E0F9A941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02" name="Text Box 114">
          <a:extLst>
            <a:ext uri="{FF2B5EF4-FFF2-40B4-BE49-F238E27FC236}">
              <a16:creationId xmlns:a16="http://schemas.microsoft.com/office/drawing/2014/main" id="{8A0259B0-51E9-4D85-BACB-C28FE9D9906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03" name="Text Box 115">
          <a:extLst>
            <a:ext uri="{FF2B5EF4-FFF2-40B4-BE49-F238E27FC236}">
              <a16:creationId xmlns:a16="http://schemas.microsoft.com/office/drawing/2014/main" id="{C8029C70-B22B-4F84-8FE3-34DDF030201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04" name="Text Box 116">
          <a:extLst>
            <a:ext uri="{FF2B5EF4-FFF2-40B4-BE49-F238E27FC236}">
              <a16:creationId xmlns:a16="http://schemas.microsoft.com/office/drawing/2014/main" id="{B49F3BF9-B053-4DB2-BA16-5948D79B559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05" name="Text Box 117">
          <a:extLst>
            <a:ext uri="{FF2B5EF4-FFF2-40B4-BE49-F238E27FC236}">
              <a16:creationId xmlns:a16="http://schemas.microsoft.com/office/drawing/2014/main" id="{D8E3B973-CE7B-4614-9A62-802806B84F8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06" name="Text Box 118">
          <a:extLst>
            <a:ext uri="{FF2B5EF4-FFF2-40B4-BE49-F238E27FC236}">
              <a16:creationId xmlns:a16="http://schemas.microsoft.com/office/drawing/2014/main" id="{E7D39651-86FD-4EDF-AD30-9567FDF9859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07" name="Text Box 119">
          <a:extLst>
            <a:ext uri="{FF2B5EF4-FFF2-40B4-BE49-F238E27FC236}">
              <a16:creationId xmlns:a16="http://schemas.microsoft.com/office/drawing/2014/main" id="{56547B78-32E2-4FC3-A688-BB86AD54612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08" name="Text Box 120">
          <a:extLst>
            <a:ext uri="{FF2B5EF4-FFF2-40B4-BE49-F238E27FC236}">
              <a16:creationId xmlns:a16="http://schemas.microsoft.com/office/drawing/2014/main" id="{014A6654-265B-4047-AF89-1E802D0EE70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09" name="Text Box 121">
          <a:extLst>
            <a:ext uri="{FF2B5EF4-FFF2-40B4-BE49-F238E27FC236}">
              <a16:creationId xmlns:a16="http://schemas.microsoft.com/office/drawing/2014/main" id="{F128A5CA-DE4B-48C3-B96A-294324DD218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10" name="Text Box 125">
          <a:extLst>
            <a:ext uri="{FF2B5EF4-FFF2-40B4-BE49-F238E27FC236}">
              <a16:creationId xmlns:a16="http://schemas.microsoft.com/office/drawing/2014/main" id="{46FF50E0-F544-48A7-91FE-DB32A8475E6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11" name="Text Box 126">
          <a:extLst>
            <a:ext uri="{FF2B5EF4-FFF2-40B4-BE49-F238E27FC236}">
              <a16:creationId xmlns:a16="http://schemas.microsoft.com/office/drawing/2014/main" id="{69BACA98-29F6-45DE-B6F5-50A68F730A5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12" name="Text Box 127">
          <a:extLst>
            <a:ext uri="{FF2B5EF4-FFF2-40B4-BE49-F238E27FC236}">
              <a16:creationId xmlns:a16="http://schemas.microsoft.com/office/drawing/2014/main" id="{821384DE-B9F8-4D7F-87F8-09C1EC087C5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13" name="Text Box 128">
          <a:extLst>
            <a:ext uri="{FF2B5EF4-FFF2-40B4-BE49-F238E27FC236}">
              <a16:creationId xmlns:a16="http://schemas.microsoft.com/office/drawing/2014/main" id="{21C8BAC6-A8A7-4C65-B103-A851673AF31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14" name="Text Box 129">
          <a:extLst>
            <a:ext uri="{FF2B5EF4-FFF2-40B4-BE49-F238E27FC236}">
              <a16:creationId xmlns:a16="http://schemas.microsoft.com/office/drawing/2014/main" id="{EC8D9F43-19A0-4A74-85D2-365357692DF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15" name="Text Box 130">
          <a:extLst>
            <a:ext uri="{FF2B5EF4-FFF2-40B4-BE49-F238E27FC236}">
              <a16:creationId xmlns:a16="http://schemas.microsoft.com/office/drawing/2014/main" id="{11179BAE-BB87-4473-AE92-8C15A9DBCEF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16" name="Text Box 131">
          <a:extLst>
            <a:ext uri="{FF2B5EF4-FFF2-40B4-BE49-F238E27FC236}">
              <a16:creationId xmlns:a16="http://schemas.microsoft.com/office/drawing/2014/main" id="{E13D8918-DC15-40B6-9E90-8FF9FEF3B2E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17" name="Text Box 132">
          <a:extLst>
            <a:ext uri="{FF2B5EF4-FFF2-40B4-BE49-F238E27FC236}">
              <a16:creationId xmlns:a16="http://schemas.microsoft.com/office/drawing/2014/main" id="{8EC9D8E3-53E1-4596-9EB7-4152C3B3620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18" name="Text Box 133">
          <a:extLst>
            <a:ext uri="{FF2B5EF4-FFF2-40B4-BE49-F238E27FC236}">
              <a16:creationId xmlns:a16="http://schemas.microsoft.com/office/drawing/2014/main" id="{C426A3C3-8D63-46B8-9F72-B75584AC6BA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19" name="Text Box 137">
          <a:extLst>
            <a:ext uri="{FF2B5EF4-FFF2-40B4-BE49-F238E27FC236}">
              <a16:creationId xmlns:a16="http://schemas.microsoft.com/office/drawing/2014/main" id="{AD195726-755C-4362-A007-C89CEBF53D6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20" name="Text Box 138">
          <a:extLst>
            <a:ext uri="{FF2B5EF4-FFF2-40B4-BE49-F238E27FC236}">
              <a16:creationId xmlns:a16="http://schemas.microsoft.com/office/drawing/2014/main" id="{38ED773A-731A-4906-B519-2847FACCEF7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21" name="Text Box 139">
          <a:extLst>
            <a:ext uri="{FF2B5EF4-FFF2-40B4-BE49-F238E27FC236}">
              <a16:creationId xmlns:a16="http://schemas.microsoft.com/office/drawing/2014/main" id="{529CA21E-6178-475F-BAA6-7FB83F750B0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22" name="Text Box 140">
          <a:extLst>
            <a:ext uri="{FF2B5EF4-FFF2-40B4-BE49-F238E27FC236}">
              <a16:creationId xmlns:a16="http://schemas.microsoft.com/office/drawing/2014/main" id="{B0A5BF7C-EC65-440A-8F27-311B5FB4559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23" name="Text Box 141">
          <a:extLst>
            <a:ext uri="{FF2B5EF4-FFF2-40B4-BE49-F238E27FC236}">
              <a16:creationId xmlns:a16="http://schemas.microsoft.com/office/drawing/2014/main" id="{0A55DB56-82D6-4BA3-9932-DA6D9AACA18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24" name="Text Box 142">
          <a:extLst>
            <a:ext uri="{FF2B5EF4-FFF2-40B4-BE49-F238E27FC236}">
              <a16:creationId xmlns:a16="http://schemas.microsoft.com/office/drawing/2014/main" id="{995330BB-CEA2-47E1-BD1F-FD89250757F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25" name="Text Box 143">
          <a:extLst>
            <a:ext uri="{FF2B5EF4-FFF2-40B4-BE49-F238E27FC236}">
              <a16:creationId xmlns:a16="http://schemas.microsoft.com/office/drawing/2014/main" id="{EE659EDF-5752-4FBE-9261-26A67EE4E31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26" name="Text Box 144">
          <a:extLst>
            <a:ext uri="{FF2B5EF4-FFF2-40B4-BE49-F238E27FC236}">
              <a16:creationId xmlns:a16="http://schemas.microsoft.com/office/drawing/2014/main" id="{3766232A-9D7E-41CE-ABF1-D4887FB9804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27" name="Text Box 145">
          <a:extLst>
            <a:ext uri="{FF2B5EF4-FFF2-40B4-BE49-F238E27FC236}">
              <a16:creationId xmlns:a16="http://schemas.microsoft.com/office/drawing/2014/main" id="{15D130E3-07E8-4E95-BBAA-D4360967B33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28" name="Text Box 149">
          <a:extLst>
            <a:ext uri="{FF2B5EF4-FFF2-40B4-BE49-F238E27FC236}">
              <a16:creationId xmlns:a16="http://schemas.microsoft.com/office/drawing/2014/main" id="{8D6ED6B6-1C00-4E96-B62A-1B07AEDEE76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29" name="Text Box 150">
          <a:extLst>
            <a:ext uri="{FF2B5EF4-FFF2-40B4-BE49-F238E27FC236}">
              <a16:creationId xmlns:a16="http://schemas.microsoft.com/office/drawing/2014/main" id="{25C7C992-F0F6-445C-A6D9-F9C4A56655E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30" name="Text Box 151">
          <a:extLst>
            <a:ext uri="{FF2B5EF4-FFF2-40B4-BE49-F238E27FC236}">
              <a16:creationId xmlns:a16="http://schemas.microsoft.com/office/drawing/2014/main" id="{C299DCC6-5043-4950-B22E-A502B316BF9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31" name="Text Box 152">
          <a:extLst>
            <a:ext uri="{FF2B5EF4-FFF2-40B4-BE49-F238E27FC236}">
              <a16:creationId xmlns:a16="http://schemas.microsoft.com/office/drawing/2014/main" id="{E4CCA0AA-003A-4E89-9EB4-6FE072691A8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32" name="Text Box 153">
          <a:extLst>
            <a:ext uri="{FF2B5EF4-FFF2-40B4-BE49-F238E27FC236}">
              <a16:creationId xmlns:a16="http://schemas.microsoft.com/office/drawing/2014/main" id="{526023E1-1105-4E67-8F65-095491ACDB6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33" name="Text Box 154">
          <a:extLst>
            <a:ext uri="{FF2B5EF4-FFF2-40B4-BE49-F238E27FC236}">
              <a16:creationId xmlns:a16="http://schemas.microsoft.com/office/drawing/2014/main" id="{A91D4D1F-3D70-4D91-A1C7-E7354B19625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34" name="Text Box 155">
          <a:extLst>
            <a:ext uri="{FF2B5EF4-FFF2-40B4-BE49-F238E27FC236}">
              <a16:creationId xmlns:a16="http://schemas.microsoft.com/office/drawing/2014/main" id="{D6BC390A-4BAE-438F-93C9-D550B00D3C3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35" name="Text Box 156">
          <a:extLst>
            <a:ext uri="{FF2B5EF4-FFF2-40B4-BE49-F238E27FC236}">
              <a16:creationId xmlns:a16="http://schemas.microsoft.com/office/drawing/2014/main" id="{E4333E05-36DA-44AE-AE86-8EBDB83E77B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36" name="Text Box 157">
          <a:extLst>
            <a:ext uri="{FF2B5EF4-FFF2-40B4-BE49-F238E27FC236}">
              <a16:creationId xmlns:a16="http://schemas.microsoft.com/office/drawing/2014/main" id="{D9518748-751F-4E16-B9E1-98CD37F65F1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37" name="Text Box 161">
          <a:extLst>
            <a:ext uri="{FF2B5EF4-FFF2-40B4-BE49-F238E27FC236}">
              <a16:creationId xmlns:a16="http://schemas.microsoft.com/office/drawing/2014/main" id="{05B73A38-6AB5-49B4-B8A0-D2F6B890F4E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38" name="Text Box 162">
          <a:extLst>
            <a:ext uri="{FF2B5EF4-FFF2-40B4-BE49-F238E27FC236}">
              <a16:creationId xmlns:a16="http://schemas.microsoft.com/office/drawing/2014/main" id="{E4B25F43-259D-40ED-BF5E-D3661321532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39" name="Text Box 163">
          <a:extLst>
            <a:ext uri="{FF2B5EF4-FFF2-40B4-BE49-F238E27FC236}">
              <a16:creationId xmlns:a16="http://schemas.microsoft.com/office/drawing/2014/main" id="{8166381C-7F57-48F9-BD0F-2A304F20DE5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40" name="Text Box 164">
          <a:extLst>
            <a:ext uri="{FF2B5EF4-FFF2-40B4-BE49-F238E27FC236}">
              <a16:creationId xmlns:a16="http://schemas.microsoft.com/office/drawing/2014/main" id="{AF7CFD52-BAF9-4902-A826-18FFAC8A1EF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41" name="Text Box 165">
          <a:extLst>
            <a:ext uri="{FF2B5EF4-FFF2-40B4-BE49-F238E27FC236}">
              <a16:creationId xmlns:a16="http://schemas.microsoft.com/office/drawing/2014/main" id="{CAC2BBE3-E481-428D-96CF-BC00643D01D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42" name="Text Box 166">
          <a:extLst>
            <a:ext uri="{FF2B5EF4-FFF2-40B4-BE49-F238E27FC236}">
              <a16:creationId xmlns:a16="http://schemas.microsoft.com/office/drawing/2014/main" id="{5D978950-4084-4B76-87F0-DA1CC1D7379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43" name="Text Box 167">
          <a:extLst>
            <a:ext uri="{FF2B5EF4-FFF2-40B4-BE49-F238E27FC236}">
              <a16:creationId xmlns:a16="http://schemas.microsoft.com/office/drawing/2014/main" id="{D981C5C4-27A8-4455-B7D7-4E713751401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44" name="Text Box 168">
          <a:extLst>
            <a:ext uri="{FF2B5EF4-FFF2-40B4-BE49-F238E27FC236}">
              <a16:creationId xmlns:a16="http://schemas.microsoft.com/office/drawing/2014/main" id="{28DE5A02-3343-46EB-816E-29EBF4E815B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45" name="Text Box 169">
          <a:extLst>
            <a:ext uri="{FF2B5EF4-FFF2-40B4-BE49-F238E27FC236}">
              <a16:creationId xmlns:a16="http://schemas.microsoft.com/office/drawing/2014/main" id="{AB43E70F-649C-44D6-9F3F-53E9DDC07D3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46" name="Text Box 170">
          <a:extLst>
            <a:ext uri="{FF2B5EF4-FFF2-40B4-BE49-F238E27FC236}">
              <a16:creationId xmlns:a16="http://schemas.microsoft.com/office/drawing/2014/main" id="{E7D08C14-E7AB-45BD-BD38-8E8A0A08C7D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47" name="Text Box 171">
          <a:extLst>
            <a:ext uri="{FF2B5EF4-FFF2-40B4-BE49-F238E27FC236}">
              <a16:creationId xmlns:a16="http://schemas.microsoft.com/office/drawing/2014/main" id="{2B70A66D-A486-47CF-9CDA-89346E96EA1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48" name="Text Box 172">
          <a:extLst>
            <a:ext uri="{FF2B5EF4-FFF2-40B4-BE49-F238E27FC236}">
              <a16:creationId xmlns:a16="http://schemas.microsoft.com/office/drawing/2014/main" id="{B4E0D572-3B8E-4C43-8CDC-4CBBB3CF5E3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49" name="Text Box 173">
          <a:extLst>
            <a:ext uri="{FF2B5EF4-FFF2-40B4-BE49-F238E27FC236}">
              <a16:creationId xmlns:a16="http://schemas.microsoft.com/office/drawing/2014/main" id="{F485E8D4-4787-40E0-9988-D6EAB916428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50" name="Text Box 174">
          <a:extLst>
            <a:ext uri="{FF2B5EF4-FFF2-40B4-BE49-F238E27FC236}">
              <a16:creationId xmlns:a16="http://schemas.microsoft.com/office/drawing/2014/main" id="{C9EA6B34-E084-4DD7-9FF9-1E9368AB789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37</xdr:row>
      <xdr:rowOff>0</xdr:rowOff>
    </xdr:from>
    <xdr:to>
      <xdr:col>17</xdr:col>
      <xdr:colOff>76200</xdr:colOff>
      <xdr:row>38</xdr:row>
      <xdr:rowOff>38100</xdr:rowOff>
    </xdr:to>
    <xdr:sp macro="" textlink="">
      <xdr:nvSpPr>
        <xdr:cNvPr id="41151" name="Text Box 175">
          <a:extLst>
            <a:ext uri="{FF2B5EF4-FFF2-40B4-BE49-F238E27FC236}">
              <a16:creationId xmlns:a16="http://schemas.microsoft.com/office/drawing/2014/main" id="{CEF85679-448D-40F8-B9B0-01913EDB3EF1}"/>
            </a:ext>
          </a:extLst>
        </xdr:cNvPr>
        <xdr:cNvSpPr txBox="1">
          <a:spLocks noChangeArrowheads="1"/>
        </xdr:cNvSpPr>
      </xdr:nvSpPr>
      <xdr:spPr bwMode="auto">
        <a:xfrm>
          <a:off x="100107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52" name="Text Box 176">
          <a:extLst>
            <a:ext uri="{FF2B5EF4-FFF2-40B4-BE49-F238E27FC236}">
              <a16:creationId xmlns:a16="http://schemas.microsoft.com/office/drawing/2014/main" id="{0143B0D4-5B23-4CFB-A8C1-F7FF8D01897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53" name="Text Box 178">
          <a:extLst>
            <a:ext uri="{FF2B5EF4-FFF2-40B4-BE49-F238E27FC236}">
              <a16:creationId xmlns:a16="http://schemas.microsoft.com/office/drawing/2014/main" id="{5E5B4F00-14B0-4684-97A5-0899DA64CE0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54" name="Text Box 179">
          <a:extLst>
            <a:ext uri="{FF2B5EF4-FFF2-40B4-BE49-F238E27FC236}">
              <a16:creationId xmlns:a16="http://schemas.microsoft.com/office/drawing/2014/main" id="{6EDD583F-A1AF-430D-BDFA-7B86C146B4A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55" name="Text Box 180">
          <a:extLst>
            <a:ext uri="{FF2B5EF4-FFF2-40B4-BE49-F238E27FC236}">
              <a16:creationId xmlns:a16="http://schemas.microsoft.com/office/drawing/2014/main" id="{B8BB5CEF-BC4B-4ACC-A6F4-2B17CE0D1BC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56" name="Text Box 181">
          <a:extLst>
            <a:ext uri="{FF2B5EF4-FFF2-40B4-BE49-F238E27FC236}">
              <a16:creationId xmlns:a16="http://schemas.microsoft.com/office/drawing/2014/main" id="{4DFBA167-550A-4EB5-A8BF-3948941DFB7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57" name="Text Box 182">
          <a:extLst>
            <a:ext uri="{FF2B5EF4-FFF2-40B4-BE49-F238E27FC236}">
              <a16:creationId xmlns:a16="http://schemas.microsoft.com/office/drawing/2014/main" id="{684FA251-7D1A-49C2-8D35-3B4260CC7AE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58" name="Text Box 183">
          <a:extLst>
            <a:ext uri="{FF2B5EF4-FFF2-40B4-BE49-F238E27FC236}">
              <a16:creationId xmlns:a16="http://schemas.microsoft.com/office/drawing/2014/main" id="{9D231087-6008-4EB9-9878-1F9C1CAEF19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59" name="Text Box 184">
          <a:extLst>
            <a:ext uri="{FF2B5EF4-FFF2-40B4-BE49-F238E27FC236}">
              <a16:creationId xmlns:a16="http://schemas.microsoft.com/office/drawing/2014/main" id="{4DAB62A9-E1EE-431F-B52C-2B24F49BCFD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60" name="Text Box 185">
          <a:extLst>
            <a:ext uri="{FF2B5EF4-FFF2-40B4-BE49-F238E27FC236}">
              <a16:creationId xmlns:a16="http://schemas.microsoft.com/office/drawing/2014/main" id="{ECC8B93F-77B9-4B42-955D-A766C547D01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61" name="Text Box 186">
          <a:extLst>
            <a:ext uri="{FF2B5EF4-FFF2-40B4-BE49-F238E27FC236}">
              <a16:creationId xmlns:a16="http://schemas.microsoft.com/office/drawing/2014/main" id="{69FD2F7C-A633-47F4-9886-3ED9AB84E30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62" name="Text Box 187">
          <a:extLst>
            <a:ext uri="{FF2B5EF4-FFF2-40B4-BE49-F238E27FC236}">
              <a16:creationId xmlns:a16="http://schemas.microsoft.com/office/drawing/2014/main" id="{ECE217AA-CFE6-48C3-997D-8B7AA3AA2E0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63" name="Text Box 188">
          <a:extLst>
            <a:ext uri="{FF2B5EF4-FFF2-40B4-BE49-F238E27FC236}">
              <a16:creationId xmlns:a16="http://schemas.microsoft.com/office/drawing/2014/main" id="{7D298B02-E101-4EED-8B50-32720095F6B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64" name="Text Box 189">
          <a:extLst>
            <a:ext uri="{FF2B5EF4-FFF2-40B4-BE49-F238E27FC236}">
              <a16:creationId xmlns:a16="http://schemas.microsoft.com/office/drawing/2014/main" id="{AE5DBF9B-3907-4181-8570-5EE12A68D3B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65" name="Text Box 190">
          <a:extLst>
            <a:ext uri="{FF2B5EF4-FFF2-40B4-BE49-F238E27FC236}">
              <a16:creationId xmlns:a16="http://schemas.microsoft.com/office/drawing/2014/main" id="{919CB47A-E1FC-4DF0-B99F-A1752A73EBC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66" name="Text Box 191">
          <a:extLst>
            <a:ext uri="{FF2B5EF4-FFF2-40B4-BE49-F238E27FC236}">
              <a16:creationId xmlns:a16="http://schemas.microsoft.com/office/drawing/2014/main" id="{071F0E56-493D-48BF-ACC6-9E48FD8429F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67" name="Text Box 192">
          <a:extLst>
            <a:ext uri="{FF2B5EF4-FFF2-40B4-BE49-F238E27FC236}">
              <a16:creationId xmlns:a16="http://schemas.microsoft.com/office/drawing/2014/main" id="{6FD78B67-7DF7-4ADB-B748-3D0630224E3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68" name="Text Box 193">
          <a:extLst>
            <a:ext uri="{FF2B5EF4-FFF2-40B4-BE49-F238E27FC236}">
              <a16:creationId xmlns:a16="http://schemas.microsoft.com/office/drawing/2014/main" id="{97C40474-5C76-4EE5-B811-769FE089FA2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69" name="Text Box 194">
          <a:extLst>
            <a:ext uri="{FF2B5EF4-FFF2-40B4-BE49-F238E27FC236}">
              <a16:creationId xmlns:a16="http://schemas.microsoft.com/office/drawing/2014/main" id="{C6036EC1-5348-4890-BA56-148D9EC4990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70" name="Text Box 195">
          <a:extLst>
            <a:ext uri="{FF2B5EF4-FFF2-40B4-BE49-F238E27FC236}">
              <a16:creationId xmlns:a16="http://schemas.microsoft.com/office/drawing/2014/main" id="{45B06A03-3262-488C-B330-130BA9C2607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71" name="Text Box 196">
          <a:extLst>
            <a:ext uri="{FF2B5EF4-FFF2-40B4-BE49-F238E27FC236}">
              <a16:creationId xmlns:a16="http://schemas.microsoft.com/office/drawing/2014/main" id="{5DE58541-62C9-4286-8828-F707830920E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72" name="Text Box 197">
          <a:extLst>
            <a:ext uri="{FF2B5EF4-FFF2-40B4-BE49-F238E27FC236}">
              <a16:creationId xmlns:a16="http://schemas.microsoft.com/office/drawing/2014/main" id="{63EEC947-CD34-4968-A165-2D3D388FC37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73" name="Text Box 198">
          <a:extLst>
            <a:ext uri="{FF2B5EF4-FFF2-40B4-BE49-F238E27FC236}">
              <a16:creationId xmlns:a16="http://schemas.microsoft.com/office/drawing/2014/main" id="{980F33A0-2014-4267-ABF6-4C457D0651D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74" name="Text Box 199">
          <a:extLst>
            <a:ext uri="{FF2B5EF4-FFF2-40B4-BE49-F238E27FC236}">
              <a16:creationId xmlns:a16="http://schemas.microsoft.com/office/drawing/2014/main" id="{CF1FE190-8351-4F79-9664-F7CB1EBACD8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75" name="Text Box 200">
          <a:extLst>
            <a:ext uri="{FF2B5EF4-FFF2-40B4-BE49-F238E27FC236}">
              <a16:creationId xmlns:a16="http://schemas.microsoft.com/office/drawing/2014/main" id="{142049CC-F4BC-4F60-A0CB-4B000CEA41F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76" name="Text Box 201">
          <a:extLst>
            <a:ext uri="{FF2B5EF4-FFF2-40B4-BE49-F238E27FC236}">
              <a16:creationId xmlns:a16="http://schemas.microsoft.com/office/drawing/2014/main" id="{729859D6-50B6-4714-830A-0879FD9AE89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77" name="Text Box 202">
          <a:extLst>
            <a:ext uri="{FF2B5EF4-FFF2-40B4-BE49-F238E27FC236}">
              <a16:creationId xmlns:a16="http://schemas.microsoft.com/office/drawing/2014/main" id="{65A82079-4B8A-49B9-B73F-7624B06D491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78" name="Text Box 203">
          <a:extLst>
            <a:ext uri="{FF2B5EF4-FFF2-40B4-BE49-F238E27FC236}">
              <a16:creationId xmlns:a16="http://schemas.microsoft.com/office/drawing/2014/main" id="{AA3F497B-5B33-46E0-9BA6-F0F3CBC58E8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79" name="Text Box 204">
          <a:extLst>
            <a:ext uri="{FF2B5EF4-FFF2-40B4-BE49-F238E27FC236}">
              <a16:creationId xmlns:a16="http://schemas.microsoft.com/office/drawing/2014/main" id="{3FD4941D-0461-4E58-89D6-0B9BBD3E72E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80" name="Text Box 206">
          <a:extLst>
            <a:ext uri="{FF2B5EF4-FFF2-40B4-BE49-F238E27FC236}">
              <a16:creationId xmlns:a16="http://schemas.microsoft.com/office/drawing/2014/main" id="{2CEAEF3F-DDA3-426C-AB34-E390D5AF7B5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81" name="Text Box 207">
          <a:extLst>
            <a:ext uri="{FF2B5EF4-FFF2-40B4-BE49-F238E27FC236}">
              <a16:creationId xmlns:a16="http://schemas.microsoft.com/office/drawing/2014/main" id="{7BEEFEA0-3609-4D6F-A237-09708982871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82" name="Text Box 208">
          <a:extLst>
            <a:ext uri="{FF2B5EF4-FFF2-40B4-BE49-F238E27FC236}">
              <a16:creationId xmlns:a16="http://schemas.microsoft.com/office/drawing/2014/main" id="{03FC30DA-63DF-4D60-989A-6190C55CC67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83" name="Text Box 209">
          <a:extLst>
            <a:ext uri="{FF2B5EF4-FFF2-40B4-BE49-F238E27FC236}">
              <a16:creationId xmlns:a16="http://schemas.microsoft.com/office/drawing/2014/main" id="{C7F19B39-0D20-4B06-BD81-463B95521C2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84" name="Text Box 210">
          <a:extLst>
            <a:ext uri="{FF2B5EF4-FFF2-40B4-BE49-F238E27FC236}">
              <a16:creationId xmlns:a16="http://schemas.microsoft.com/office/drawing/2014/main" id="{C5A0F8E3-0106-46A3-BF21-32E410C6095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85" name="Text Box 211">
          <a:extLst>
            <a:ext uri="{FF2B5EF4-FFF2-40B4-BE49-F238E27FC236}">
              <a16:creationId xmlns:a16="http://schemas.microsoft.com/office/drawing/2014/main" id="{82872C79-9048-407F-8C98-AAB32015880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86" name="Text Box 212">
          <a:extLst>
            <a:ext uri="{FF2B5EF4-FFF2-40B4-BE49-F238E27FC236}">
              <a16:creationId xmlns:a16="http://schemas.microsoft.com/office/drawing/2014/main" id="{3666FB3A-FEDE-4907-9701-3D80753BF97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87" name="Text Box 213">
          <a:extLst>
            <a:ext uri="{FF2B5EF4-FFF2-40B4-BE49-F238E27FC236}">
              <a16:creationId xmlns:a16="http://schemas.microsoft.com/office/drawing/2014/main" id="{7CF9BFBC-A6FF-4A9B-8A05-8B43E71FBC5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88" name="Text Box 214">
          <a:extLst>
            <a:ext uri="{FF2B5EF4-FFF2-40B4-BE49-F238E27FC236}">
              <a16:creationId xmlns:a16="http://schemas.microsoft.com/office/drawing/2014/main" id="{FAB92B84-C86B-4B52-95F4-615EF2030F1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323850</xdr:colOff>
      <xdr:row>37</xdr:row>
      <xdr:rowOff>0</xdr:rowOff>
    </xdr:from>
    <xdr:to>
      <xdr:col>16</xdr:col>
      <xdr:colOff>390525</xdr:colOff>
      <xdr:row>38</xdr:row>
      <xdr:rowOff>38100</xdr:rowOff>
    </xdr:to>
    <xdr:sp macro="" textlink="">
      <xdr:nvSpPr>
        <xdr:cNvPr id="41189" name="Text Box 246">
          <a:extLst>
            <a:ext uri="{FF2B5EF4-FFF2-40B4-BE49-F238E27FC236}">
              <a16:creationId xmlns:a16="http://schemas.microsoft.com/office/drawing/2014/main" id="{D9821185-C98A-475A-8585-63970DB33640}"/>
            </a:ext>
          </a:extLst>
        </xdr:cNvPr>
        <xdr:cNvSpPr txBox="1">
          <a:spLocks noChangeArrowheads="1"/>
        </xdr:cNvSpPr>
      </xdr:nvSpPr>
      <xdr:spPr bwMode="auto">
        <a:xfrm>
          <a:off x="9801225" y="685800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90" name="Text Box 1">
          <a:extLst>
            <a:ext uri="{FF2B5EF4-FFF2-40B4-BE49-F238E27FC236}">
              <a16:creationId xmlns:a16="http://schemas.microsoft.com/office/drawing/2014/main" id="{4FBC6E2C-4944-4B6C-9A9E-3D93A2574BF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91" name="Text Box 23">
          <a:extLst>
            <a:ext uri="{FF2B5EF4-FFF2-40B4-BE49-F238E27FC236}">
              <a16:creationId xmlns:a16="http://schemas.microsoft.com/office/drawing/2014/main" id="{90EDB4B1-F23B-4BC0-9472-ECAD2F22C4D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92" name="Text Box 24">
          <a:extLst>
            <a:ext uri="{FF2B5EF4-FFF2-40B4-BE49-F238E27FC236}">
              <a16:creationId xmlns:a16="http://schemas.microsoft.com/office/drawing/2014/main" id="{C221BC1F-DFA2-4877-853E-FEF8E32F2A2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93" name="Text Box 25">
          <a:extLst>
            <a:ext uri="{FF2B5EF4-FFF2-40B4-BE49-F238E27FC236}">
              <a16:creationId xmlns:a16="http://schemas.microsoft.com/office/drawing/2014/main" id="{F7BB4B0F-79E6-4C84-BE67-9EB4B702423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94" name="Text Box 26">
          <a:extLst>
            <a:ext uri="{FF2B5EF4-FFF2-40B4-BE49-F238E27FC236}">
              <a16:creationId xmlns:a16="http://schemas.microsoft.com/office/drawing/2014/main" id="{5DA40D5C-5BF4-4EED-90CD-C5436758731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95" name="Text Box 27">
          <a:extLst>
            <a:ext uri="{FF2B5EF4-FFF2-40B4-BE49-F238E27FC236}">
              <a16:creationId xmlns:a16="http://schemas.microsoft.com/office/drawing/2014/main" id="{3C1DFBA5-62B8-4FEC-9571-ECA63304C12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96" name="Text Box 28">
          <a:extLst>
            <a:ext uri="{FF2B5EF4-FFF2-40B4-BE49-F238E27FC236}">
              <a16:creationId xmlns:a16="http://schemas.microsoft.com/office/drawing/2014/main" id="{79E15212-B3F7-4A04-835B-0F9BE920E30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97" name="Text Box 29">
          <a:extLst>
            <a:ext uri="{FF2B5EF4-FFF2-40B4-BE49-F238E27FC236}">
              <a16:creationId xmlns:a16="http://schemas.microsoft.com/office/drawing/2014/main" id="{29DDE72A-99C9-43EB-B909-0D465E68B78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98" name="Text Box 30">
          <a:extLst>
            <a:ext uri="{FF2B5EF4-FFF2-40B4-BE49-F238E27FC236}">
              <a16:creationId xmlns:a16="http://schemas.microsoft.com/office/drawing/2014/main" id="{8545AE31-5250-4F91-9AE1-77B9A6D5784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199" name="Text Box 31">
          <a:extLst>
            <a:ext uri="{FF2B5EF4-FFF2-40B4-BE49-F238E27FC236}">
              <a16:creationId xmlns:a16="http://schemas.microsoft.com/office/drawing/2014/main" id="{CED7F657-CDD4-443B-B599-B31243190DF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00" name="Text Box 32">
          <a:extLst>
            <a:ext uri="{FF2B5EF4-FFF2-40B4-BE49-F238E27FC236}">
              <a16:creationId xmlns:a16="http://schemas.microsoft.com/office/drawing/2014/main" id="{F8F63DF0-21DD-41AF-9E69-341F7A9F470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01" name="Text Box 33">
          <a:extLst>
            <a:ext uri="{FF2B5EF4-FFF2-40B4-BE49-F238E27FC236}">
              <a16:creationId xmlns:a16="http://schemas.microsoft.com/office/drawing/2014/main" id="{198BBFA1-4564-4F4B-80B2-6AB21425FDA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02" name="Text Box 34">
          <a:extLst>
            <a:ext uri="{FF2B5EF4-FFF2-40B4-BE49-F238E27FC236}">
              <a16:creationId xmlns:a16="http://schemas.microsoft.com/office/drawing/2014/main" id="{BEA590FB-09F2-43B6-9250-A160A7C4C0E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03" name="Text Box 35">
          <a:extLst>
            <a:ext uri="{FF2B5EF4-FFF2-40B4-BE49-F238E27FC236}">
              <a16:creationId xmlns:a16="http://schemas.microsoft.com/office/drawing/2014/main" id="{83588050-C673-40BB-BFD4-0F46D0D0352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04" name="Text Box 36">
          <a:extLst>
            <a:ext uri="{FF2B5EF4-FFF2-40B4-BE49-F238E27FC236}">
              <a16:creationId xmlns:a16="http://schemas.microsoft.com/office/drawing/2014/main" id="{4F9325A7-D845-4901-A925-F6A43183F8D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05" name="Text Box 37">
          <a:extLst>
            <a:ext uri="{FF2B5EF4-FFF2-40B4-BE49-F238E27FC236}">
              <a16:creationId xmlns:a16="http://schemas.microsoft.com/office/drawing/2014/main" id="{257BBD23-05B7-484E-8C6F-F15FD21AB06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06" name="Text Box 38">
          <a:extLst>
            <a:ext uri="{FF2B5EF4-FFF2-40B4-BE49-F238E27FC236}">
              <a16:creationId xmlns:a16="http://schemas.microsoft.com/office/drawing/2014/main" id="{856518AB-E18A-4BAD-A6AF-2F041EE4996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07" name="Text Box 39">
          <a:extLst>
            <a:ext uri="{FF2B5EF4-FFF2-40B4-BE49-F238E27FC236}">
              <a16:creationId xmlns:a16="http://schemas.microsoft.com/office/drawing/2014/main" id="{F0EF760F-BF61-4AAF-AB04-1705B904564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08" name="Text Box 40">
          <a:extLst>
            <a:ext uri="{FF2B5EF4-FFF2-40B4-BE49-F238E27FC236}">
              <a16:creationId xmlns:a16="http://schemas.microsoft.com/office/drawing/2014/main" id="{B0EB96D6-3A9E-48F5-AD49-BF80C292BEB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09" name="Text Box 41">
          <a:extLst>
            <a:ext uri="{FF2B5EF4-FFF2-40B4-BE49-F238E27FC236}">
              <a16:creationId xmlns:a16="http://schemas.microsoft.com/office/drawing/2014/main" id="{C0F532B1-2216-4E82-9689-EDF389A9BCC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10" name="Text Box 42">
          <a:extLst>
            <a:ext uri="{FF2B5EF4-FFF2-40B4-BE49-F238E27FC236}">
              <a16:creationId xmlns:a16="http://schemas.microsoft.com/office/drawing/2014/main" id="{1CD901CE-D644-482F-AD3F-B86C3BB33C5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11" name="Text Box 43">
          <a:extLst>
            <a:ext uri="{FF2B5EF4-FFF2-40B4-BE49-F238E27FC236}">
              <a16:creationId xmlns:a16="http://schemas.microsoft.com/office/drawing/2014/main" id="{F22A6638-96DC-4294-B2B6-4B1DF7622AB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12" name="Text Box 44">
          <a:extLst>
            <a:ext uri="{FF2B5EF4-FFF2-40B4-BE49-F238E27FC236}">
              <a16:creationId xmlns:a16="http://schemas.microsoft.com/office/drawing/2014/main" id="{D6D31F6D-22CF-49DC-A322-128F3ACF162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13" name="Text Box 45">
          <a:extLst>
            <a:ext uri="{FF2B5EF4-FFF2-40B4-BE49-F238E27FC236}">
              <a16:creationId xmlns:a16="http://schemas.microsoft.com/office/drawing/2014/main" id="{330DD833-FD94-48EE-9B10-C979DBE3C6D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14" name="Text Box 46">
          <a:extLst>
            <a:ext uri="{FF2B5EF4-FFF2-40B4-BE49-F238E27FC236}">
              <a16:creationId xmlns:a16="http://schemas.microsoft.com/office/drawing/2014/main" id="{AEE3A898-D937-462F-9832-25FBE36340D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15" name="Text Box 47">
          <a:extLst>
            <a:ext uri="{FF2B5EF4-FFF2-40B4-BE49-F238E27FC236}">
              <a16:creationId xmlns:a16="http://schemas.microsoft.com/office/drawing/2014/main" id="{C0D7F67F-750C-4216-BABF-0A94245AABC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16" name="Text Box 48">
          <a:extLst>
            <a:ext uri="{FF2B5EF4-FFF2-40B4-BE49-F238E27FC236}">
              <a16:creationId xmlns:a16="http://schemas.microsoft.com/office/drawing/2014/main" id="{4DEC0710-772B-47DA-96AC-42FCD555CA7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17" name="Text Box 49">
          <a:extLst>
            <a:ext uri="{FF2B5EF4-FFF2-40B4-BE49-F238E27FC236}">
              <a16:creationId xmlns:a16="http://schemas.microsoft.com/office/drawing/2014/main" id="{70A34CBE-EBEC-4E82-A9B3-87DF5D3B3DF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18" name="Text Box 50">
          <a:extLst>
            <a:ext uri="{FF2B5EF4-FFF2-40B4-BE49-F238E27FC236}">
              <a16:creationId xmlns:a16="http://schemas.microsoft.com/office/drawing/2014/main" id="{109B2957-CC59-4BE6-8DDD-6E5747AF2CD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19" name="Text Box 51">
          <a:extLst>
            <a:ext uri="{FF2B5EF4-FFF2-40B4-BE49-F238E27FC236}">
              <a16:creationId xmlns:a16="http://schemas.microsoft.com/office/drawing/2014/main" id="{FFE7B656-3878-4340-A160-F92A6FB933E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20" name="Text Box 52">
          <a:extLst>
            <a:ext uri="{FF2B5EF4-FFF2-40B4-BE49-F238E27FC236}">
              <a16:creationId xmlns:a16="http://schemas.microsoft.com/office/drawing/2014/main" id="{2E0654AA-A019-46B4-91EC-A6285BB7205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21" name="Text Box 53">
          <a:extLst>
            <a:ext uri="{FF2B5EF4-FFF2-40B4-BE49-F238E27FC236}">
              <a16:creationId xmlns:a16="http://schemas.microsoft.com/office/drawing/2014/main" id="{E8DAB384-6657-487A-B733-8D809866905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22" name="Text Box 54">
          <a:extLst>
            <a:ext uri="{FF2B5EF4-FFF2-40B4-BE49-F238E27FC236}">
              <a16:creationId xmlns:a16="http://schemas.microsoft.com/office/drawing/2014/main" id="{F9A2349C-C938-4E2A-A00A-8BD2EDFA0AC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23" name="Text Box 55">
          <a:extLst>
            <a:ext uri="{FF2B5EF4-FFF2-40B4-BE49-F238E27FC236}">
              <a16:creationId xmlns:a16="http://schemas.microsoft.com/office/drawing/2014/main" id="{763620EA-9706-49AE-A625-30B1F55F330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24" name="Text Box 56">
          <a:extLst>
            <a:ext uri="{FF2B5EF4-FFF2-40B4-BE49-F238E27FC236}">
              <a16:creationId xmlns:a16="http://schemas.microsoft.com/office/drawing/2014/main" id="{620A80CF-EFFE-4CA1-9B89-B1B0C1D48CF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25" name="Text Box 57">
          <a:extLst>
            <a:ext uri="{FF2B5EF4-FFF2-40B4-BE49-F238E27FC236}">
              <a16:creationId xmlns:a16="http://schemas.microsoft.com/office/drawing/2014/main" id="{5773A8F9-2804-470F-953A-9E889259259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26" name="Text Box 58">
          <a:extLst>
            <a:ext uri="{FF2B5EF4-FFF2-40B4-BE49-F238E27FC236}">
              <a16:creationId xmlns:a16="http://schemas.microsoft.com/office/drawing/2014/main" id="{F1855FF5-206B-493F-9ED9-35D6ECBC31C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27" name="Text Box 59">
          <a:extLst>
            <a:ext uri="{FF2B5EF4-FFF2-40B4-BE49-F238E27FC236}">
              <a16:creationId xmlns:a16="http://schemas.microsoft.com/office/drawing/2014/main" id="{7A504A4C-93AA-4344-AD17-87F78708086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28" name="Text Box 60">
          <a:extLst>
            <a:ext uri="{FF2B5EF4-FFF2-40B4-BE49-F238E27FC236}">
              <a16:creationId xmlns:a16="http://schemas.microsoft.com/office/drawing/2014/main" id="{D0A74CD9-45E8-4C6A-BAA2-D58AAD44A1D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29" name="Text Box 61">
          <a:extLst>
            <a:ext uri="{FF2B5EF4-FFF2-40B4-BE49-F238E27FC236}">
              <a16:creationId xmlns:a16="http://schemas.microsoft.com/office/drawing/2014/main" id="{22A17705-1D94-493C-98F2-905CB13DBF4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30" name="Text Box 62">
          <a:extLst>
            <a:ext uri="{FF2B5EF4-FFF2-40B4-BE49-F238E27FC236}">
              <a16:creationId xmlns:a16="http://schemas.microsoft.com/office/drawing/2014/main" id="{1C7BD9DE-9E1D-47FF-9D35-334B6669493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31" name="Text Box 63">
          <a:extLst>
            <a:ext uri="{FF2B5EF4-FFF2-40B4-BE49-F238E27FC236}">
              <a16:creationId xmlns:a16="http://schemas.microsoft.com/office/drawing/2014/main" id="{07862FAA-1A8B-4B4C-BB4D-A25E66100BE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32" name="Text Box 64">
          <a:extLst>
            <a:ext uri="{FF2B5EF4-FFF2-40B4-BE49-F238E27FC236}">
              <a16:creationId xmlns:a16="http://schemas.microsoft.com/office/drawing/2014/main" id="{70565A2A-4D9D-4FD4-8AFF-65931014184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33" name="Text Box 65">
          <a:extLst>
            <a:ext uri="{FF2B5EF4-FFF2-40B4-BE49-F238E27FC236}">
              <a16:creationId xmlns:a16="http://schemas.microsoft.com/office/drawing/2014/main" id="{230DED43-81C1-404A-994D-86B6E152FDF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34" name="Text Box 66">
          <a:extLst>
            <a:ext uri="{FF2B5EF4-FFF2-40B4-BE49-F238E27FC236}">
              <a16:creationId xmlns:a16="http://schemas.microsoft.com/office/drawing/2014/main" id="{07566064-559F-4244-89BF-8843B53388F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35" name="Text Box 67">
          <a:extLst>
            <a:ext uri="{FF2B5EF4-FFF2-40B4-BE49-F238E27FC236}">
              <a16:creationId xmlns:a16="http://schemas.microsoft.com/office/drawing/2014/main" id="{5156F67B-EDCB-41C8-9630-9511CD20EAD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36" name="Text Box 68">
          <a:extLst>
            <a:ext uri="{FF2B5EF4-FFF2-40B4-BE49-F238E27FC236}">
              <a16:creationId xmlns:a16="http://schemas.microsoft.com/office/drawing/2014/main" id="{AFDBF59D-D339-452C-9E5F-958375F3724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37" name="Text Box 69">
          <a:extLst>
            <a:ext uri="{FF2B5EF4-FFF2-40B4-BE49-F238E27FC236}">
              <a16:creationId xmlns:a16="http://schemas.microsoft.com/office/drawing/2014/main" id="{6DF3611C-39C8-44B2-AB93-C54F52C04A6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38" name="Text Box 70">
          <a:extLst>
            <a:ext uri="{FF2B5EF4-FFF2-40B4-BE49-F238E27FC236}">
              <a16:creationId xmlns:a16="http://schemas.microsoft.com/office/drawing/2014/main" id="{28B9AFF6-0908-4D44-B506-E8622C53DCA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37</xdr:row>
      <xdr:rowOff>0</xdr:rowOff>
    </xdr:from>
    <xdr:to>
      <xdr:col>17</xdr:col>
      <xdr:colOff>76200</xdr:colOff>
      <xdr:row>38</xdr:row>
      <xdr:rowOff>38100</xdr:rowOff>
    </xdr:to>
    <xdr:sp macro="" textlink="">
      <xdr:nvSpPr>
        <xdr:cNvPr id="41239" name="Text Box 71">
          <a:extLst>
            <a:ext uri="{FF2B5EF4-FFF2-40B4-BE49-F238E27FC236}">
              <a16:creationId xmlns:a16="http://schemas.microsoft.com/office/drawing/2014/main" id="{C4D21C51-088B-4ECC-920E-064D33869890}"/>
            </a:ext>
          </a:extLst>
        </xdr:cNvPr>
        <xdr:cNvSpPr txBox="1">
          <a:spLocks noChangeArrowheads="1"/>
        </xdr:cNvSpPr>
      </xdr:nvSpPr>
      <xdr:spPr bwMode="auto">
        <a:xfrm>
          <a:off x="100107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40" name="Text Box 72">
          <a:extLst>
            <a:ext uri="{FF2B5EF4-FFF2-40B4-BE49-F238E27FC236}">
              <a16:creationId xmlns:a16="http://schemas.microsoft.com/office/drawing/2014/main" id="{ED5F08E8-66D0-4B83-9E09-8E9BBE17CB8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41" name="Text Box 73">
          <a:extLst>
            <a:ext uri="{FF2B5EF4-FFF2-40B4-BE49-F238E27FC236}">
              <a16:creationId xmlns:a16="http://schemas.microsoft.com/office/drawing/2014/main" id="{75E92646-5BE3-4197-8418-847A699725F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42" name="Text Box 77">
          <a:extLst>
            <a:ext uri="{FF2B5EF4-FFF2-40B4-BE49-F238E27FC236}">
              <a16:creationId xmlns:a16="http://schemas.microsoft.com/office/drawing/2014/main" id="{EB284D47-32AE-4498-B6E2-7A476FAE25F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43" name="Text Box 78">
          <a:extLst>
            <a:ext uri="{FF2B5EF4-FFF2-40B4-BE49-F238E27FC236}">
              <a16:creationId xmlns:a16="http://schemas.microsoft.com/office/drawing/2014/main" id="{6EB3333C-8EFC-4683-8809-715364E677D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44" name="Text Box 79">
          <a:extLst>
            <a:ext uri="{FF2B5EF4-FFF2-40B4-BE49-F238E27FC236}">
              <a16:creationId xmlns:a16="http://schemas.microsoft.com/office/drawing/2014/main" id="{A8958F33-6855-4394-B086-DA840813209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45" name="Text Box 80">
          <a:extLst>
            <a:ext uri="{FF2B5EF4-FFF2-40B4-BE49-F238E27FC236}">
              <a16:creationId xmlns:a16="http://schemas.microsoft.com/office/drawing/2014/main" id="{6F88C735-B9A4-433C-973F-5047B90BA3C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46" name="Text Box 81">
          <a:extLst>
            <a:ext uri="{FF2B5EF4-FFF2-40B4-BE49-F238E27FC236}">
              <a16:creationId xmlns:a16="http://schemas.microsoft.com/office/drawing/2014/main" id="{43EDFBCB-F1A3-443C-82F4-F3DCC1CF2C7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47" name="Text Box 82">
          <a:extLst>
            <a:ext uri="{FF2B5EF4-FFF2-40B4-BE49-F238E27FC236}">
              <a16:creationId xmlns:a16="http://schemas.microsoft.com/office/drawing/2014/main" id="{847487FF-365D-4510-9598-82092BDD3F6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48" name="Text Box 84">
          <a:extLst>
            <a:ext uri="{FF2B5EF4-FFF2-40B4-BE49-F238E27FC236}">
              <a16:creationId xmlns:a16="http://schemas.microsoft.com/office/drawing/2014/main" id="{558807AB-DAE3-489C-B689-751617F971C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49" name="Text Box 85">
          <a:extLst>
            <a:ext uri="{FF2B5EF4-FFF2-40B4-BE49-F238E27FC236}">
              <a16:creationId xmlns:a16="http://schemas.microsoft.com/office/drawing/2014/main" id="{82F779EF-3361-4FE3-B438-580022FCA7A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50" name="Text Box 89">
          <a:extLst>
            <a:ext uri="{FF2B5EF4-FFF2-40B4-BE49-F238E27FC236}">
              <a16:creationId xmlns:a16="http://schemas.microsoft.com/office/drawing/2014/main" id="{6E405DFC-C8B7-4163-AF81-6CFE5C26187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51" name="Text Box 90">
          <a:extLst>
            <a:ext uri="{FF2B5EF4-FFF2-40B4-BE49-F238E27FC236}">
              <a16:creationId xmlns:a16="http://schemas.microsoft.com/office/drawing/2014/main" id="{ABF4FA06-8D10-4304-89B9-EF88B72C4E1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52" name="Text Box 91">
          <a:extLst>
            <a:ext uri="{FF2B5EF4-FFF2-40B4-BE49-F238E27FC236}">
              <a16:creationId xmlns:a16="http://schemas.microsoft.com/office/drawing/2014/main" id="{48915297-3CA9-4D82-B981-B753F6DFAF8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53" name="Text Box 92">
          <a:extLst>
            <a:ext uri="{FF2B5EF4-FFF2-40B4-BE49-F238E27FC236}">
              <a16:creationId xmlns:a16="http://schemas.microsoft.com/office/drawing/2014/main" id="{EEC47A39-7674-448A-973F-7089F89A695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54" name="Text Box 93">
          <a:extLst>
            <a:ext uri="{FF2B5EF4-FFF2-40B4-BE49-F238E27FC236}">
              <a16:creationId xmlns:a16="http://schemas.microsoft.com/office/drawing/2014/main" id="{940DC09E-4739-4F16-9DC5-E5884D23E1C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55" name="Text Box 94">
          <a:extLst>
            <a:ext uri="{FF2B5EF4-FFF2-40B4-BE49-F238E27FC236}">
              <a16:creationId xmlns:a16="http://schemas.microsoft.com/office/drawing/2014/main" id="{8896E190-6954-4850-A8C8-BFED37A4B65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56" name="Text Box 95">
          <a:extLst>
            <a:ext uri="{FF2B5EF4-FFF2-40B4-BE49-F238E27FC236}">
              <a16:creationId xmlns:a16="http://schemas.microsoft.com/office/drawing/2014/main" id="{23237DDC-EAE7-48A0-BA8F-2F02D2FC019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57" name="Text Box 96">
          <a:extLst>
            <a:ext uri="{FF2B5EF4-FFF2-40B4-BE49-F238E27FC236}">
              <a16:creationId xmlns:a16="http://schemas.microsoft.com/office/drawing/2014/main" id="{07538BE3-C184-496E-A0DE-61B31FA566E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58" name="Text Box 97">
          <a:extLst>
            <a:ext uri="{FF2B5EF4-FFF2-40B4-BE49-F238E27FC236}">
              <a16:creationId xmlns:a16="http://schemas.microsoft.com/office/drawing/2014/main" id="{A00B21C8-E275-41F5-82D5-D2557F1E612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59" name="Text Box 101">
          <a:extLst>
            <a:ext uri="{FF2B5EF4-FFF2-40B4-BE49-F238E27FC236}">
              <a16:creationId xmlns:a16="http://schemas.microsoft.com/office/drawing/2014/main" id="{1FED9673-8100-40AA-8B19-038C092213F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60" name="Text Box 102">
          <a:extLst>
            <a:ext uri="{FF2B5EF4-FFF2-40B4-BE49-F238E27FC236}">
              <a16:creationId xmlns:a16="http://schemas.microsoft.com/office/drawing/2014/main" id="{588AD0F8-B690-4777-84D5-8366516DEAC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61" name="Text Box 103">
          <a:extLst>
            <a:ext uri="{FF2B5EF4-FFF2-40B4-BE49-F238E27FC236}">
              <a16:creationId xmlns:a16="http://schemas.microsoft.com/office/drawing/2014/main" id="{179AC395-2B34-409D-8A37-98644D292C7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62" name="Text Box 104">
          <a:extLst>
            <a:ext uri="{FF2B5EF4-FFF2-40B4-BE49-F238E27FC236}">
              <a16:creationId xmlns:a16="http://schemas.microsoft.com/office/drawing/2014/main" id="{0A86A54A-48DE-4E74-8CA0-8E4237075C6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63" name="Text Box 105">
          <a:extLst>
            <a:ext uri="{FF2B5EF4-FFF2-40B4-BE49-F238E27FC236}">
              <a16:creationId xmlns:a16="http://schemas.microsoft.com/office/drawing/2014/main" id="{8190830E-6D8D-4FC0-B5A2-4C7B216179E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64" name="Text Box 106">
          <a:extLst>
            <a:ext uri="{FF2B5EF4-FFF2-40B4-BE49-F238E27FC236}">
              <a16:creationId xmlns:a16="http://schemas.microsoft.com/office/drawing/2014/main" id="{91C29FE8-7249-4535-96FF-62ADB3ADAA9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65" name="Text Box 107">
          <a:extLst>
            <a:ext uri="{FF2B5EF4-FFF2-40B4-BE49-F238E27FC236}">
              <a16:creationId xmlns:a16="http://schemas.microsoft.com/office/drawing/2014/main" id="{D301A835-07C5-4B4A-8C61-739E26FDCF3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66" name="Text Box 108">
          <a:extLst>
            <a:ext uri="{FF2B5EF4-FFF2-40B4-BE49-F238E27FC236}">
              <a16:creationId xmlns:a16="http://schemas.microsoft.com/office/drawing/2014/main" id="{0841D132-C0A0-4B9B-8CEF-6E35A1A7838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67" name="Text Box 109">
          <a:extLst>
            <a:ext uri="{FF2B5EF4-FFF2-40B4-BE49-F238E27FC236}">
              <a16:creationId xmlns:a16="http://schemas.microsoft.com/office/drawing/2014/main" id="{C3B8A72B-3D91-4571-AF76-4D832171240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68" name="Text Box 113">
          <a:extLst>
            <a:ext uri="{FF2B5EF4-FFF2-40B4-BE49-F238E27FC236}">
              <a16:creationId xmlns:a16="http://schemas.microsoft.com/office/drawing/2014/main" id="{FF3B32BF-56B1-47EF-B9E0-66C9F966801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69" name="Text Box 114">
          <a:extLst>
            <a:ext uri="{FF2B5EF4-FFF2-40B4-BE49-F238E27FC236}">
              <a16:creationId xmlns:a16="http://schemas.microsoft.com/office/drawing/2014/main" id="{F4D3B809-3441-4D45-BC1A-465859BDF50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70" name="Text Box 115">
          <a:extLst>
            <a:ext uri="{FF2B5EF4-FFF2-40B4-BE49-F238E27FC236}">
              <a16:creationId xmlns:a16="http://schemas.microsoft.com/office/drawing/2014/main" id="{FA1880A8-0186-4456-98A5-6CB6918CB25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71" name="Text Box 116">
          <a:extLst>
            <a:ext uri="{FF2B5EF4-FFF2-40B4-BE49-F238E27FC236}">
              <a16:creationId xmlns:a16="http://schemas.microsoft.com/office/drawing/2014/main" id="{D4DE511E-1A8F-40FA-A05C-D24A189DBE3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72" name="Text Box 117">
          <a:extLst>
            <a:ext uri="{FF2B5EF4-FFF2-40B4-BE49-F238E27FC236}">
              <a16:creationId xmlns:a16="http://schemas.microsoft.com/office/drawing/2014/main" id="{2A661689-BB24-406B-810A-374CFC19B9E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73" name="Text Box 118">
          <a:extLst>
            <a:ext uri="{FF2B5EF4-FFF2-40B4-BE49-F238E27FC236}">
              <a16:creationId xmlns:a16="http://schemas.microsoft.com/office/drawing/2014/main" id="{2049C462-E2CA-4609-856E-07CFBB57350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74" name="Text Box 119">
          <a:extLst>
            <a:ext uri="{FF2B5EF4-FFF2-40B4-BE49-F238E27FC236}">
              <a16:creationId xmlns:a16="http://schemas.microsoft.com/office/drawing/2014/main" id="{BBB9F97B-5DAC-470C-873F-54B2503A4E7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75" name="Text Box 120">
          <a:extLst>
            <a:ext uri="{FF2B5EF4-FFF2-40B4-BE49-F238E27FC236}">
              <a16:creationId xmlns:a16="http://schemas.microsoft.com/office/drawing/2014/main" id="{7214DFF2-B9B3-497E-B9E7-CB51B8F1522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76" name="Text Box 121">
          <a:extLst>
            <a:ext uri="{FF2B5EF4-FFF2-40B4-BE49-F238E27FC236}">
              <a16:creationId xmlns:a16="http://schemas.microsoft.com/office/drawing/2014/main" id="{41170C09-4690-426D-9981-9621066560A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77" name="Text Box 125">
          <a:extLst>
            <a:ext uri="{FF2B5EF4-FFF2-40B4-BE49-F238E27FC236}">
              <a16:creationId xmlns:a16="http://schemas.microsoft.com/office/drawing/2014/main" id="{F89248E9-DCFF-4A64-8185-B2B694079D5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78" name="Text Box 126">
          <a:extLst>
            <a:ext uri="{FF2B5EF4-FFF2-40B4-BE49-F238E27FC236}">
              <a16:creationId xmlns:a16="http://schemas.microsoft.com/office/drawing/2014/main" id="{DC439773-825A-4B21-8633-8635CBDFDAB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79" name="Text Box 127">
          <a:extLst>
            <a:ext uri="{FF2B5EF4-FFF2-40B4-BE49-F238E27FC236}">
              <a16:creationId xmlns:a16="http://schemas.microsoft.com/office/drawing/2014/main" id="{8FDED896-BC48-4C07-8A27-D20CEECCFBB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80" name="Text Box 128">
          <a:extLst>
            <a:ext uri="{FF2B5EF4-FFF2-40B4-BE49-F238E27FC236}">
              <a16:creationId xmlns:a16="http://schemas.microsoft.com/office/drawing/2014/main" id="{F2BD0CC1-B1E0-4DC4-9CB6-D24E1077DDC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81" name="Text Box 129">
          <a:extLst>
            <a:ext uri="{FF2B5EF4-FFF2-40B4-BE49-F238E27FC236}">
              <a16:creationId xmlns:a16="http://schemas.microsoft.com/office/drawing/2014/main" id="{968966EF-9964-4DAE-B857-722BAAE046D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82" name="Text Box 130">
          <a:extLst>
            <a:ext uri="{FF2B5EF4-FFF2-40B4-BE49-F238E27FC236}">
              <a16:creationId xmlns:a16="http://schemas.microsoft.com/office/drawing/2014/main" id="{5077E20D-0050-43A0-B972-FE5F2FDAB21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83" name="Text Box 131">
          <a:extLst>
            <a:ext uri="{FF2B5EF4-FFF2-40B4-BE49-F238E27FC236}">
              <a16:creationId xmlns:a16="http://schemas.microsoft.com/office/drawing/2014/main" id="{1BE6A3D2-023A-4B87-BCFE-98BAE72B7AA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84" name="Text Box 132">
          <a:extLst>
            <a:ext uri="{FF2B5EF4-FFF2-40B4-BE49-F238E27FC236}">
              <a16:creationId xmlns:a16="http://schemas.microsoft.com/office/drawing/2014/main" id="{57C3242A-521C-44DF-8D4D-6E65CF6B411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85" name="Text Box 133">
          <a:extLst>
            <a:ext uri="{FF2B5EF4-FFF2-40B4-BE49-F238E27FC236}">
              <a16:creationId xmlns:a16="http://schemas.microsoft.com/office/drawing/2014/main" id="{01603CC6-34B7-4C12-A0FD-D1182A4D17B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86" name="Text Box 137">
          <a:extLst>
            <a:ext uri="{FF2B5EF4-FFF2-40B4-BE49-F238E27FC236}">
              <a16:creationId xmlns:a16="http://schemas.microsoft.com/office/drawing/2014/main" id="{0A4B9F54-0B30-4CDC-9A2C-4EA4383F54D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87" name="Text Box 138">
          <a:extLst>
            <a:ext uri="{FF2B5EF4-FFF2-40B4-BE49-F238E27FC236}">
              <a16:creationId xmlns:a16="http://schemas.microsoft.com/office/drawing/2014/main" id="{9C1C711E-4200-4DEC-AC9B-609DA7D2B8B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88" name="Text Box 139">
          <a:extLst>
            <a:ext uri="{FF2B5EF4-FFF2-40B4-BE49-F238E27FC236}">
              <a16:creationId xmlns:a16="http://schemas.microsoft.com/office/drawing/2014/main" id="{9685D633-D734-4297-AC51-AC095304F0B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89" name="Text Box 140">
          <a:extLst>
            <a:ext uri="{FF2B5EF4-FFF2-40B4-BE49-F238E27FC236}">
              <a16:creationId xmlns:a16="http://schemas.microsoft.com/office/drawing/2014/main" id="{718132A8-6918-4476-9579-A2B3876FC53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90" name="Text Box 141">
          <a:extLst>
            <a:ext uri="{FF2B5EF4-FFF2-40B4-BE49-F238E27FC236}">
              <a16:creationId xmlns:a16="http://schemas.microsoft.com/office/drawing/2014/main" id="{1DC2CC32-0138-4B61-AD75-8C70B5A3B4F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91" name="Text Box 142">
          <a:extLst>
            <a:ext uri="{FF2B5EF4-FFF2-40B4-BE49-F238E27FC236}">
              <a16:creationId xmlns:a16="http://schemas.microsoft.com/office/drawing/2014/main" id="{FC943011-96EA-43C8-88F7-D7DB466A98D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92" name="Text Box 143">
          <a:extLst>
            <a:ext uri="{FF2B5EF4-FFF2-40B4-BE49-F238E27FC236}">
              <a16:creationId xmlns:a16="http://schemas.microsoft.com/office/drawing/2014/main" id="{00D95BA0-40ED-40EE-88C7-6367A8EC7CA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93" name="Text Box 144">
          <a:extLst>
            <a:ext uri="{FF2B5EF4-FFF2-40B4-BE49-F238E27FC236}">
              <a16:creationId xmlns:a16="http://schemas.microsoft.com/office/drawing/2014/main" id="{B040411D-EAE1-40CF-9567-B585BBD0283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94" name="Text Box 145">
          <a:extLst>
            <a:ext uri="{FF2B5EF4-FFF2-40B4-BE49-F238E27FC236}">
              <a16:creationId xmlns:a16="http://schemas.microsoft.com/office/drawing/2014/main" id="{9EC97777-9BCE-4E6E-AE3C-10A2688AA00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95" name="Text Box 149">
          <a:extLst>
            <a:ext uri="{FF2B5EF4-FFF2-40B4-BE49-F238E27FC236}">
              <a16:creationId xmlns:a16="http://schemas.microsoft.com/office/drawing/2014/main" id="{3C1C749C-473E-4911-8362-D0720568953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96" name="Text Box 150">
          <a:extLst>
            <a:ext uri="{FF2B5EF4-FFF2-40B4-BE49-F238E27FC236}">
              <a16:creationId xmlns:a16="http://schemas.microsoft.com/office/drawing/2014/main" id="{CDE7E102-07E4-44DA-8639-3E86F762768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97" name="Text Box 151">
          <a:extLst>
            <a:ext uri="{FF2B5EF4-FFF2-40B4-BE49-F238E27FC236}">
              <a16:creationId xmlns:a16="http://schemas.microsoft.com/office/drawing/2014/main" id="{615FB91F-06C2-4BFB-92B6-42C56CD32B7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98" name="Text Box 152">
          <a:extLst>
            <a:ext uri="{FF2B5EF4-FFF2-40B4-BE49-F238E27FC236}">
              <a16:creationId xmlns:a16="http://schemas.microsoft.com/office/drawing/2014/main" id="{FBAC72C9-539E-436C-87AD-A2DED1459E6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299" name="Text Box 153">
          <a:extLst>
            <a:ext uri="{FF2B5EF4-FFF2-40B4-BE49-F238E27FC236}">
              <a16:creationId xmlns:a16="http://schemas.microsoft.com/office/drawing/2014/main" id="{660E54A3-218D-4946-B94F-7D38FC99A11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00" name="Text Box 154">
          <a:extLst>
            <a:ext uri="{FF2B5EF4-FFF2-40B4-BE49-F238E27FC236}">
              <a16:creationId xmlns:a16="http://schemas.microsoft.com/office/drawing/2014/main" id="{829716A9-4E6A-4B96-AA82-9329F5D2DB2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01" name="Text Box 155">
          <a:extLst>
            <a:ext uri="{FF2B5EF4-FFF2-40B4-BE49-F238E27FC236}">
              <a16:creationId xmlns:a16="http://schemas.microsoft.com/office/drawing/2014/main" id="{3E030A6B-96DA-4B5B-87D6-CFCF538DCF2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02" name="Text Box 156">
          <a:extLst>
            <a:ext uri="{FF2B5EF4-FFF2-40B4-BE49-F238E27FC236}">
              <a16:creationId xmlns:a16="http://schemas.microsoft.com/office/drawing/2014/main" id="{7C0C94FA-8220-457B-92F8-78E799CCD0E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03" name="Text Box 157">
          <a:extLst>
            <a:ext uri="{FF2B5EF4-FFF2-40B4-BE49-F238E27FC236}">
              <a16:creationId xmlns:a16="http://schemas.microsoft.com/office/drawing/2014/main" id="{0D5D4328-0285-4296-B2E9-44832DEBAF5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04" name="Text Box 161">
          <a:extLst>
            <a:ext uri="{FF2B5EF4-FFF2-40B4-BE49-F238E27FC236}">
              <a16:creationId xmlns:a16="http://schemas.microsoft.com/office/drawing/2014/main" id="{DCDAC885-C3A5-44FC-AF26-90B56A1E90F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05" name="Text Box 162">
          <a:extLst>
            <a:ext uri="{FF2B5EF4-FFF2-40B4-BE49-F238E27FC236}">
              <a16:creationId xmlns:a16="http://schemas.microsoft.com/office/drawing/2014/main" id="{DC040D2A-0E1F-4FCD-8ACA-1531A6607CE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06" name="Text Box 163">
          <a:extLst>
            <a:ext uri="{FF2B5EF4-FFF2-40B4-BE49-F238E27FC236}">
              <a16:creationId xmlns:a16="http://schemas.microsoft.com/office/drawing/2014/main" id="{915A5170-965E-43A5-AF07-78FB8C326DA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07" name="Text Box 164">
          <a:extLst>
            <a:ext uri="{FF2B5EF4-FFF2-40B4-BE49-F238E27FC236}">
              <a16:creationId xmlns:a16="http://schemas.microsoft.com/office/drawing/2014/main" id="{8B8385E5-CD27-4E2D-B5D0-C8621762BDD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08" name="Text Box 165">
          <a:extLst>
            <a:ext uri="{FF2B5EF4-FFF2-40B4-BE49-F238E27FC236}">
              <a16:creationId xmlns:a16="http://schemas.microsoft.com/office/drawing/2014/main" id="{57343F36-AC21-4D46-A1E5-82BE324EDE1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09" name="Text Box 166">
          <a:extLst>
            <a:ext uri="{FF2B5EF4-FFF2-40B4-BE49-F238E27FC236}">
              <a16:creationId xmlns:a16="http://schemas.microsoft.com/office/drawing/2014/main" id="{A897472C-DED7-49B9-B396-A31E5A43ECE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10" name="Text Box 167">
          <a:extLst>
            <a:ext uri="{FF2B5EF4-FFF2-40B4-BE49-F238E27FC236}">
              <a16:creationId xmlns:a16="http://schemas.microsoft.com/office/drawing/2014/main" id="{B101BA02-8069-468A-8E28-D661428A2A1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11" name="Text Box 168">
          <a:extLst>
            <a:ext uri="{FF2B5EF4-FFF2-40B4-BE49-F238E27FC236}">
              <a16:creationId xmlns:a16="http://schemas.microsoft.com/office/drawing/2014/main" id="{AD6B264E-B6F8-40BE-80B8-92BF92A22A5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12" name="Text Box 169">
          <a:extLst>
            <a:ext uri="{FF2B5EF4-FFF2-40B4-BE49-F238E27FC236}">
              <a16:creationId xmlns:a16="http://schemas.microsoft.com/office/drawing/2014/main" id="{DE35C018-049E-4860-AE88-3303AD208C9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13" name="Text Box 170">
          <a:extLst>
            <a:ext uri="{FF2B5EF4-FFF2-40B4-BE49-F238E27FC236}">
              <a16:creationId xmlns:a16="http://schemas.microsoft.com/office/drawing/2014/main" id="{1F544112-89FF-4998-9812-8E9C135572B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14" name="Text Box 171">
          <a:extLst>
            <a:ext uri="{FF2B5EF4-FFF2-40B4-BE49-F238E27FC236}">
              <a16:creationId xmlns:a16="http://schemas.microsoft.com/office/drawing/2014/main" id="{E8C82465-B112-4028-BE18-11B6C8B569E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15" name="Text Box 172">
          <a:extLst>
            <a:ext uri="{FF2B5EF4-FFF2-40B4-BE49-F238E27FC236}">
              <a16:creationId xmlns:a16="http://schemas.microsoft.com/office/drawing/2014/main" id="{2250E0B4-505A-4378-A0D1-9D4A7F024CA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16" name="Text Box 173">
          <a:extLst>
            <a:ext uri="{FF2B5EF4-FFF2-40B4-BE49-F238E27FC236}">
              <a16:creationId xmlns:a16="http://schemas.microsoft.com/office/drawing/2014/main" id="{51BC8734-7DD4-42F6-B37C-96BEDB5457D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17" name="Text Box 174">
          <a:extLst>
            <a:ext uri="{FF2B5EF4-FFF2-40B4-BE49-F238E27FC236}">
              <a16:creationId xmlns:a16="http://schemas.microsoft.com/office/drawing/2014/main" id="{55EA71F5-8843-456C-B6E6-93A7026EF69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37</xdr:row>
      <xdr:rowOff>0</xdr:rowOff>
    </xdr:from>
    <xdr:to>
      <xdr:col>17</xdr:col>
      <xdr:colOff>76200</xdr:colOff>
      <xdr:row>38</xdr:row>
      <xdr:rowOff>38100</xdr:rowOff>
    </xdr:to>
    <xdr:sp macro="" textlink="">
      <xdr:nvSpPr>
        <xdr:cNvPr id="41318" name="Text Box 175">
          <a:extLst>
            <a:ext uri="{FF2B5EF4-FFF2-40B4-BE49-F238E27FC236}">
              <a16:creationId xmlns:a16="http://schemas.microsoft.com/office/drawing/2014/main" id="{CFD62B72-CF8C-48C1-93AF-BE87B6127F59}"/>
            </a:ext>
          </a:extLst>
        </xdr:cNvPr>
        <xdr:cNvSpPr txBox="1">
          <a:spLocks noChangeArrowheads="1"/>
        </xdr:cNvSpPr>
      </xdr:nvSpPr>
      <xdr:spPr bwMode="auto">
        <a:xfrm>
          <a:off x="100107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19" name="Text Box 176">
          <a:extLst>
            <a:ext uri="{FF2B5EF4-FFF2-40B4-BE49-F238E27FC236}">
              <a16:creationId xmlns:a16="http://schemas.microsoft.com/office/drawing/2014/main" id="{00D9858F-A0E6-4F8B-9ABB-2D38F42FE7F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20" name="Text Box 178">
          <a:extLst>
            <a:ext uri="{FF2B5EF4-FFF2-40B4-BE49-F238E27FC236}">
              <a16:creationId xmlns:a16="http://schemas.microsoft.com/office/drawing/2014/main" id="{02BB05F6-F4EF-4715-907D-9C4AD3062B9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21" name="Text Box 179">
          <a:extLst>
            <a:ext uri="{FF2B5EF4-FFF2-40B4-BE49-F238E27FC236}">
              <a16:creationId xmlns:a16="http://schemas.microsoft.com/office/drawing/2014/main" id="{D5E9D2B9-DABF-41E5-9B05-F9D0D34AE9D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22" name="Text Box 180">
          <a:extLst>
            <a:ext uri="{FF2B5EF4-FFF2-40B4-BE49-F238E27FC236}">
              <a16:creationId xmlns:a16="http://schemas.microsoft.com/office/drawing/2014/main" id="{3BEECBF2-4714-4E59-8795-8682A3A6E9C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23" name="Text Box 181">
          <a:extLst>
            <a:ext uri="{FF2B5EF4-FFF2-40B4-BE49-F238E27FC236}">
              <a16:creationId xmlns:a16="http://schemas.microsoft.com/office/drawing/2014/main" id="{2103F9CD-606F-4F88-8106-466621A6EA6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24" name="Text Box 182">
          <a:extLst>
            <a:ext uri="{FF2B5EF4-FFF2-40B4-BE49-F238E27FC236}">
              <a16:creationId xmlns:a16="http://schemas.microsoft.com/office/drawing/2014/main" id="{3B689E49-59E4-4646-A4A7-ED011FA937B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25" name="Text Box 183">
          <a:extLst>
            <a:ext uri="{FF2B5EF4-FFF2-40B4-BE49-F238E27FC236}">
              <a16:creationId xmlns:a16="http://schemas.microsoft.com/office/drawing/2014/main" id="{0D057918-249E-4F61-8B0F-AFDBE5F4052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26" name="Text Box 184">
          <a:extLst>
            <a:ext uri="{FF2B5EF4-FFF2-40B4-BE49-F238E27FC236}">
              <a16:creationId xmlns:a16="http://schemas.microsoft.com/office/drawing/2014/main" id="{F198ED25-B531-4D19-AD90-11320EC87CC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27" name="Text Box 185">
          <a:extLst>
            <a:ext uri="{FF2B5EF4-FFF2-40B4-BE49-F238E27FC236}">
              <a16:creationId xmlns:a16="http://schemas.microsoft.com/office/drawing/2014/main" id="{D27C37F9-725F-47ED-A133-B98741C9E6D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28" name="Text Box 186">
          <a:extLst>
            <a:ext uri="{FF2B5EF4-FFF2-40B4-BE49-F238E27FC236}">
              <a16:creationId xmlns:a16="http://schemas.microsoft.com/office/drawing/2014/main" id="{D763B40C-C12E-4A4E-B218-4E4D32CD65F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29" name="Text Box 187">
          <a:extLst>
            <a:ext uri="{FF2B5EF4-FFF2-40B4-BE49-F238E27FC236}">
              <a16:creationId xmlns:a16="http://schemas.microsoft.com/office/drawing/2014/main" id="{342C1B4D-E645-4F49-8EE4-099F7564807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30" name="Text Box 188">
          <a:extLst>
            <a:ext uri="{FF2B5EF4-FFF2-40B4-BE49-F238E27FC236}">
              <a16:creationId xmlns:a16="http://schemas.microsoft.com/office/drawing/2014/main" id="{88892AD7-4BB3-473D-A97A-960E7CDE56C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31" name="Text Box 189">
          <a:extLst>
            <a:ext uri="{FF2B5EF4-FFF2-40B4-BE49-F238E27FC236}">
              <a16:creationId xmlns:a16="http://schemas.microsoft.com/office/drawing/2014/main" id="{FF3D6305-C71C-46E7-A624-2F3AF6236EA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32" name="Text Box 190">
          <a:extLst>
            <a:ext uri="{FF2B5EF4-FFF2-40B4-BE49-F238E27FC236}">
              <a16:creationId xmlns:a16="http://schemas.microsoft.com/office/drawing/2014/main" id="{3305EA63-B1DF-4D51-9C84-BE2A9AC7031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33" name="Text Box 191">
          <a:extLst>
            <a:ext uri="{FF2B5EF4-FFF2-40B4-BE49-F238E27FC236}">
              <a16:creationId xmlns:a16="http://schemas.microsoft.com/office/drawing/2014/main" id="{E9F4F812-E3B6-45CE-9CCB-7CC9B2BD109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34" name="Text Box 192">
          <a:extLst>
            <a:ext uri="{FF2B5EF4-FFF2-40B4-BE49-F238E27FC236}">
              <a16:creationId xmlns:a16="http://schemas.microsoft.com/office/drawing/2014/main" id="{EC06B35B-7DAA-4A2B-B07D-24A0BA7AC51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35" name="Text Box 193">
          <a:extLst>
            <a:ext uri="{FF2B5EF4-FFF2-40B4-BE49-F238E27FC236}">
              <a16:creationId xmlns:a16="http://schemas.microsoft.com/office/drawing/2014/main" id="{50DF94DA-E54C-4004-8680-F7EC7E5A3D8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36" name="Text Box 194">
          <a:extLst>
            <a:ext uri="{FF2B5EF4-FFF2-40B4-BE49-F238E27FC236}">
              <a16:creationId xmlns:a16="http://schemas.microsoft.com/office/drawing/2014/main" id="{359417AF-61BC-4F99-A585-FA35C69DDF6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37" name="Text Box 195">
          <a:extLst>
            <a:ext uri="{FF2B5EF4-FFF2-40B4-BE49-F238E27FC236}">
              <a16:creationId xmlns:a16="http://schemas.microsoft.com/office/drawing/2014/main" id="{285EC0E4-8860-443E-837B-38F178B28A2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38" name="Text Box 196">
          <a:extLst>
            <a:ext uri="{FF2B5EF4-FFF2-40B4-BE49-F238E27FC236}">
              <a16:creationId xmlns:a16="http://schemas.microsoft.com/office/drawing/2014/main" id="{E68EB8DC-8E4D-43B0-A77C-4ABDC871236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39" name="Text Box 197">
          <a:extLst>
            <a:ext uri="{FF2B5EF4-FFF2-40B4-BE49-F238E27FC236}">
              <a16:creationId xmlns:a16="http://schemas.microsoft.com/office/drawing/2014/main" id="{C822AD90-7BE2-4163-9DF1-8B093C02DB0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40" name="Text Box 198">
          <a:extLst>
            <a:ext uri="{FF2B5EF4-FFF2-40B4-BE49-F238E27FC236}">
              <a16:creationId xmlns:a16="http://schemas.microsoft.com/office/drawing/2014/main" id="{84128400-9483-4C28-A8D8-BFF59E6BF01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41" name="Text Box 199">
          <a:extLst>
            <a:ext uri="{FF2B5EF4-FFF2-40B4-BE49-F238E27FC236}">
              <a16:creationId xmlns:a16="http://schemas.microsoft.com/office/drawing/2014/main" id="{7696837E-6627-46A7-A156-8FD80DCF0CE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42" name="Text Box 200">
          <a:extLst>
            <a:ext uri="{FF2B5EF4-FFF2-40B4-BE49-F238E27FC236}">
              <a16:creationId xmlns:a16="http://schemas.microsoft.com/office/drawing/2014/main" id="{B27ACFF8-C60D-47F5-A78D-8FB0B0FF7E9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43" name="Text Box 201">
          <a:extLst>
            <a:ext uri="{FF2B5EF4-FFF2-40B4-BE49-F238E27FC236}">
              <a16:creationId xmlns:a16="http://schemas.microsoft.com/office/drawing/2014/main" id="{C2358391-E7D7-4295-A90C-DDB8C3FF252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44" name="Text Box 202">
          <a:extLst>
            <a:ext uri="{FF2B5EF4-FFF2-40B4-BE49-F238E27FC236}">
              <a16:creationId xmlns:a16="http://schemas.microsoft.com/office/drawing/2014/main" id="{EB3D56FF-FB2E-4DF0-97AE-ED75FD6607C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45" name="Text Box 203">
          <a:extLst>
            <a:ext uri="{FF2B5EF4-FFF2-40B4-BE49-F238E27FC236}">
              <a16:creationId xmlns:a16="http://schemas.microsoft.com/office/drawing/2014/main" id="{059A2111-9A5F-451B-9123-C07F73978A3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46" name="Text Box 204">
          <a:extLst>
            <a:ext uri="{FF2B5EF4-FFF2-40B4-BE49-F238E27FC236}">
              <a16:creationId xmlns:a16="http://schemas.microsoft.com/office/drawing/2014/main" id="{F5B82132-C7E2-4128-B62F-170B3D6B53E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47" name="Text Box 206">
          <a:extLst>
            <a:ext uri="{FF2B5EF4-FFF2-40B4-BE49-F238E27FC236}">
              <a16:creationId xmlns:a16="http://schemas.microsoft.com/office/drawing/2014/main" id="{3AA39998-75BC-4148-A8C0-031787A751A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48" name="Text Box 207">
          <a:extLst>
            <a:ext uri="{FF2B5EF4-FFF2-40B4-BE49-F238E27FC236}">
              <a16:creationId xmlns:a16="http://schemas.microsoft.com/office/drawing/2014/main" id="{C7F0DCC5-3DFC-4910-9D70-EE2A80475BC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49" name="Text Box 208">
          <a:extLst>
            <a:ext uri="{FF2B5EF4-FFF2-40B4-BE49-F238E27FC236}">
              <a16:creationId xmlns:a16="http://schemas.microsoft.com/office/drawing/2014/main" id="{82F2348C-BCD1-48B3-93E0-17D862ECB3C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50" name="Text Box 209">
          <a:extLst>
            <a:ext uri="{FF2B5EF4-FFF2-40B4-BE49-F238E27FC236}">
              <a16:creationId xmlns:a16="http://schemas.microsoft.com/office/drawing/2014/main" id="{5ADE75F1-6446-439A-B40C-901E25650BD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51" name="Text Box 210">
          <a:extLst>
            <a:ext uri="{FF2B5EF4-FFF2-40B4-BE49-F238E27FC236}">
              <a16:creationId xmlns:a16="http://schemas.microsoft.com/office/drawing/2014/main" id="{3F7F3400-A813-4226-B306-63A9075F022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52" name="Text Box 211">
          <a:extLst>
            <a:ext uri="{FF2B5EF4-FFF2-40B4-BE49-F238E27FC236}">
              <a16:creationId xmlns:a16="http://schemas.microsoft.com/office/drawing/2014/main" id="{3E6EEBC9-ED50-47C5-806C-895FB09B2C6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53" name="Text Box 212">
          <a:extLst>
            <a:ext uri="{FF2B5EF4-FFF2-40B4-BE49-F238E27FC236}">
              <a16:creationId xmlns:a16="http://schemas.microsoft.com/office/drawing/2014/main" id="{C219D4E2-A436-4D4A-90D4-CE2133591A4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54" name="Text Box 213">
          <a:extLst>
            <a:ext uri="{FF2B5EF4-FFF2-40B4-BE49-F238E27FC236}">
              <a16:creationId xmlns:a16="http://schemas.microsoft.com/office/drawing/2014/main" id="{72C68498-3921-403D-8F85-749EE862529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38100</xdr:rowOff>
    </xdr:to>
    <xdr:sp macro="" textlink="">
      <xdr:nvSpPr>
        <xdr:cNvPr id="41355" name="Text Box 214">
          <a:extLst>
            <a:ext uri="{FF2B5EF4-FFF2-40B4-BE49-F238E27FC236}">
              <a16:creationId xmlns:a16="http://schemas.microsoft.com/office/drawing/2014/main" id="{1FF9C6EA-58E3-4ED7-81C3-17E752885E6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323850</xdr:colOff>
      <xdr:row>37</xdr:row>
      <xdr:rowOff>0</xdr:rowOff>
    </xdr:from>
    <xdr:to>
      <xdr:col>16</xdr:col>
      <xdr:colOff>390525</xdr:colOff>
      <xdr:row>38</xdr:row>
      <xdr:rowOff>38100</xdr:rowOff>
    </xdr:to>
    <xdr:sp macro="" textlink="">
      <xdr:nvSpPr>
        <xdr:cNvPr id="41356" name="Text Box 246">
          <a:extLst>
            <a:ext uri="{FF2B5EF4-FFF2-40B4-BE49-F238E27FC236}">
              <a16:creationId xmlns:a16="http://schemas.microsoft.com/office/drawing/2014/main" id="{090A3FFE-3C85-49B8-B546-7530272A57A4}"/>
            </a:ext>
          </a:extLst>
        </xdr:cNvPr>
        <xdr:cNvSpPr txBox="1">
          <a:spLocks noChangeArrowheads="1"/>
        </xdr:cNvSpPr>
      </xdr:nvSpPr>
      <xdr:spPr bwMode="auto">
        <a:xfrm>
          <a:off x="9801225" y="6858000"/>
          <a:ext cx="66675" cy="180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57" name="Text Box 1">
          <a:extLst>
            <a:ext uri="{FF2B5EF4-FFF2-40B4-BE49-F238E27FC236}">
              <a16:creationId xmlns:a16="http://schemas.microsoft.com/office/drawing/2014/main" id="{FCEB8D7A-2630-425C-B965-5B032DFF7C9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58" name="Text Box 23">
          <a:extLst>
            <a:ext uri="{FF2B5EF4-FFF2-40B4-BE49-F238E27FC236}">
              <a16:creationId xmlns:a16="http://schemas.microsoft.com/office/drawing/2014/main" id="{F0A81470-9C2A-427F-A192-99947711B55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59" name="Text Box 24">
          <a:extLst>
            <a:ext uri="{FF2B5EF4-FFF2-40B4-BE49-F238E27FC236}">
              <a16:creationId xmlns:a16="http://schemas.microsoft.com/office/drawing/2014/main" id="{0BC19F53-9AF3-4D19-BF56-48356447696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60" name="Text Box 25">
          <a:extLst>
            <a:ext uri="{FF2B5EF4-FFF2-40B4-BE49-F238E27FC236}">
              <a16:creationId xmlns:a16="http://schemas.microsoft.com/office/drawing/2014/main" id="{5F289319-6D6C-4FD9-922D-7DE6E7C8863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61" name="Text Box 26">
          <a:extLst>
            <a:ext uri="{FF2B5EF4-FFF2-40B4-BE49-F238E27FC236}">
              <a16:creationId xmlns:a16="http://schemas.microsoft.com/office/drawing/2014/main" id="{8ACA3DDE-0E54-4716-B7BE-0CFE479D149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62" name="Text Box 27">
          <a:extLst>
            <a:ext uri="{FF2B5EF4-FFF2-40B4-BE49-F238E27FC236}">
              <a16:creationId xmlns:a16="http://schemas.microsoft.com/office/drawing/2014/main" id="{05C7B5D8-5A7B-4113-87AB-B7F3715077B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63" name="Text Box 28">
          <a:extLst>
            <a:ext uri="{FF2B5EF4-FFF2-40B4-BE49-F238E27FC236}">
              <a16:creationId xmlns:a16="http://schemas.microsoft.com/office/drawing/2014/main" id="{5D108B91-05BA-4420-8771-5391301D03B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64" name="Text Box 29">
          <a:extLst>
            <a:ext uri="{FF2B5EF4-FFF2-40B4-BE49-F238E27FC236}">
              <a16:creationId xmlns:a16="http://schemas.microsoft.com/office/drawing/2014/main" id="{4A062946-44BE-4918-A4D8-F26688A8181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65" name="Text Box 30">
          <a:extLst>
            <a:ext uri="{FF2B5EF4-FFF2-40B4-BE49-F238E27FC236}">
              <a16:creationId xmlns:a16="http://schemas.microsoft.com/office/drawing/2014/main" id="{A16647D5-9AB8-4FD6-AE98-8FAD193AB02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66" name="Text Box 31">
          <a:extLst>
            <a:ext uri="{FF2B5EF4-FFF2-40B4-BE49-F238E27FC236}">
              <a16:creationId xmlns:a16="http://schemas.microsoft.com/office/drawing/2014/main" id="{DB7A2517-CE17-4F92-94C6-7ED2D0396E5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67" name="Text Box 32">
          <a:extLst>
            <a:ext uri="{FF2B5EF4-FFF2-40B4-BE49-F238E27FC236}">
              <a16:creationId xmlns:a16="http://schemas.microsoft.com/office/drawing/2014/main" id="{CABDB759-9B31-45E4-9A00-6284B38820F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68" name="Text Box 33">
          <a:extLst>
            <a:ext uri="{FF2B5EF4-FFF2-40B4-BE49-F238E27FC236}">
              <a16:creationId xmlns:a16="http://schemas.microsoft.com/office/drawing/2014/main" id="{A17DA07F-2436-44FD-AACE-F40AC3E235B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69" name="Text Box 34">
          <a:extLst>
            <a:ext uri="{FF2B5EF4-FFF2-40B4-BE49-F238E27FC236}">
              <a16:creationId xmlns:a16="http://schemas.microsoft.com/office/drawing/2014/main" id="{93BB1E7E-98FC-4382-846D-F697B83FB65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70" name="Text Box 35">
          <a:extLst>
            <a:ext uri="{FF2B5EF4-FFF2-40B4-BE49-F238E27FC236}">
              <a16:creationId xmlns:a16="http://schemas.microsoft.com/office/drawing/2014/main" id="{D31D2C68-855A-48D1-A198-B8867B87175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71" name="Text Box 36">
          <a:extLst>
            <a:ext uri="{FF2B5EF4-FFF2-40B4-BE49-F238E27FC236}">
              <a16:creationId xmlns:a16="http://schemas.microsoft.com/office/drawing/2014/main" id="{F41DC12D-5EB2-4785-A9A2-51DD2C5E119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72" name="Text Box 37">
          <a:extLst>
            <a:ext uri="{FF2B5EF4-FFF2-40B4-BE49-F238E27FC236}">
              <a16:creationId xmlns:a16="http://schemas.microsoft.com/office/drawing/2014/main" id="{6DCFCB66-7CDE-421B-A1BA-74F164CF7AC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73" name="Text Box 38">
          <a:extLst>
            <a:ext uri="{FF2B5EF4-FFF2-40B4-BE49-F238E27FC236}">
              <a16:creationId xmlns:a16="http://schemas.microsoft.com/office/drawing/2014/main" id="{FC05352A-5163-4D96-9C45-328BFCEF3F3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74" name="Text Box 39">
          <a:extLst>
            <a:ext uri="{FF2B5EF4-FFF2-40B4-BE49-F238E27FC236}">
              <a16:creationId xmlns:a16="http://schemas.microsoft.com/office/drawing/2014/main" id="{1AC8DD2A-BEF6-4ED9-95F7-2BC19FECE0A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75" name="Text Box 40">
          <a:extLst>
            <a:ext uri="{FF2B5EF4-FFF2-40B4-BE49-F238E27FC236}">
              <a16:creationId xmlns:a16="http://schemas.microsoft.com/office/drawing/2014/main" id="{55BCA512-B09D-42D7-942B-EE2F4AF584D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76" name="Text Box 41">
          <a:extLst>
            <a:ext uri="{FF2B5EF4-FFF2-40B4-BE49-F238E27FC236}">
              <a16:creationId xmlns:a16="http://schemas.microsoft.com/office/drawing/2014/main" id="{A5731D65-322B-4862-BB50-93AC20D2109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77" name="Text Box 42">
          <a:extLst>
            <a:ext uri="{FF2B5EF4-FFF2-40B4-BE49-F238E27FC236}">
              <a16:creationId xmlns:a16="http://schemas.microsoft.com/office/drawing/2014/main" id="{A1954837-838A-4618-8717-03D6C5E52BF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78" name="Text Box 43">
          <a:extLst>
            <a:ext uri="{FF2B5EF4-FFF2-40B4-BE49-F238E27FC236}">
              <a16:creationId xmlns:a16="http://schemas.microsoft.com/office/drawing/2014/main" id="{0F0A9289-BA05-4E1C-9888-EA4298D1814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79" name="Text Box 44">
          <a:extLst>
            <a:ext uri="{FF2B5EF4-FFF2-40B4-BE49-F238E27FC236}">
              <a16:creationId xmlns:a16="http://schemas.microsoft.com/office/drawing/2014/main" id="{D82606B1-1646-43DB-B290-808872C7205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80" name="Text Box 45">
          <a:extLst>
            <a:ext uri="{FF2B5EF4-FFF2-40B4-BE49-F238E27FC236}">
              <a16:creationId xmlns:a16="http://schemas.microsoft.com/office/drawing/2014/main" id="{260A1332-E834-444E-9F5C-71B41B4A204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81" name="Text Box 46">
          <a:extLst>
            <a:ext uri="{FF2B5EF4-FFF2-40B4-BE49-F238E27FC236}">
              <a16:creationId xmlns:a16="http://schemas.microsoft.com/office/drawing/2014/main" id="{E0E60026-45F0-426F-967A-AF272306949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82" name="Text Box 47">
          <a:extLst>
            <a:ext uri="{FF2B5EF4-FFF2-40B4-BE49-F238E27FC236}">
              <a16:creationId xmlns:a16="http://schemas.microsoft.com/office/drawing/2014/main" id="{1296DC86-EDA9-4F21-808F-0FAE99F54F1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83" name="Text Box 48">
          <a:extLst>
            <a:ext uri="{FF2B5EF4-FFF2-40B4-BE49-F238E27FC236}">
              <a16:creationId xmlns:a16="http://schemas.microsoft.com/office/drawing/2014/main" id="{425BAB9C-3C85-45E8-B4A1-109D30437BC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84" name="Text Box 49">
          <a:extLst>
            <a:ext uri="{FF2B5EF4-FFF2-40B4-BE49-F238E27FC236}">
              <a16:creationId xmlns:a16="http://schemas.microsoft.com/office/drawing/2014/main" id="{33408575-2B77-4AD3-B06E-BA41D7ACDDF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85" name="Text Box 50">
          <a:extLst>
            <a:ext uri="{FF2B5EF4-FFF2-40B4-BE49-F238E27FC236}">
              <a16:creationId xmlns:a16="http://schemas.microsoft.com/office/drawing/2014/main" id="{179CDCA6-9247-4174-B8CC-25FE4E75900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86" name="Text Box 51">
          <a:extLst>
            <a:ext uri="{FF2B5EF4-FFF2-40B4-BE49-F238E27FC236}">
              <a16:creationId xmlns:a16="http://schemas.microsoft.com/office/drawing/2014/main" id="{C29BF730-3B79-4724-9099-8CB30B6A6B9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87" name="Text Box 52">
          <a:extLst>
            <a:ext uri="{FF2B5EF4-FFF2-40B4-BE49-F238E27FC236}">
              <a16:creationId xmlns:a16="http://schemas.microsoft.com/office/drawing/2014/main" id="{8E892331-7E95-4701-A08A-9FD7429E2C6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88" name="Text Box 53">
          <a:extLst>
            <a:ext uri="{FF2B5EF4-FFF2-40B4-BE49-F238E27FC236}">
              <a16:creationId xmlns:a16="http://schemas.microsoft.com/office/drawing/2014/main" id="{FA57D506-A826-4214-ABAF-A8338AB9575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89" name="Text Box 54">
          <a:extLst>
            <a:ext uri="{FF2B5EF4-FFF2-40B4-BE49-F238E27FC236}">
              <a16:creationId xmlns:a16="http://schemas.microsoft.com/office/drawing/2014/main" id="{0361265C-93CF-45B1-A117-3C5EDFF1E38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90" name="Text Box 55">
          <a:extLst>
            <a:ext uri="{FF2B5EF4-FFF2-40B4-BE49-F238E27FC236}">
              <a16:creationId xmlns:a16="http://schemas.microsoft.com/office/drawing/2014/main" id="{F9EBE85C-02D2-43E1-8F17-217C1B0B462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91" name="Text Box 56">
          <a:extLst>
            <a:ext uri="{FF2B5EF4-FFF2-40B4-BE49-F238E27FC236}">
              <a16:creationId xmlns:a16="http://schemas.microsoft.com/office/drawing/2014/main" id="{3ECE241D-AF18-407F-84AF-FF402598537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92" name="Text Box 57">
          <a:extLst>
            <a:ext uri="{FF2B5EF4-FFF2-40B4-BE49-F238E27FC236}">
              <a16:creationId xmlns:a16="http://schemas.microsoft.com/office/drawing/2014/main" id="{F4121C3F-3112-42AA-AA62-915BBF5D990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93" name="Text Box 58">
          <a:extLst>
            <a:ext uri="{FF2B5EF4-FFF2-40B4-BE49-F238E27FC236}">
              <a16:creationId xmlns:a16="http://schemas.microsoft.com/office/drawing/2014/main" id="{D6C8128E-9C00-453D-8D3F-77E9AEB7515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94" name="Text Box 59">
          <a:extLst>
            <a:ext uri="{FF2B5EF4-FFF2-40B4-BE49-F238E27FC236}">
              <a16:creationId xmlns:a16="http://schemas.microsoft.com/office/drawing/2014/main" id="{2CB85768-BED6-48BE-9917-C2B623CFA10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95" name="Text Box 60">
          <a:extLst>
            <a:ext uri="{FF2B5EF4-FFF2-40B4-BE49-F238E27FC236}">
              <a16:creationId xmlns:a16="http://schemas.microsoft.com/office/drawing/2014/main" id="{8541D5F9-A9C9-461C-8E36-B9874983EC1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96" name="Text Box 61">
          <a:extLst>
            <a:ext uri="{FF2B5EF4-FFF2-40B4-BE49-F238E27FC236}">
              <a16:creationId xmlns:a16="http://schemas.microsoft.com/office/drawing/2014/main" id="{455B7701-D9D4-4502-B0E1-2001854F30A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97" name="Text Box 62">
          <a:extLst>
            <a:ext uri="{FF2B5EF4-FFF2-40B4-BE49-F238E27FC236}">
              <a16:creationId xmlns:a16="http://schemas.microsoft.com/office/drawing/2014/main" id="{53C4F97D-BB4B-46AA-92C8-5FCCDB9B90F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98" name="Text Box 63">
          <a:extLst>
            <a:ext uri="{FF2B5EF4-FFF2-40B4-BE49-F238E27FC236}">
              <a16:creationId xmlns:a16="http://schemas.microsoft.com/office/drawing/2014/main" id="{C5EE0FDD-BD8C-4C5D-B837-08D7AEBDB87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399" name="Text Box 64">
          <a:extLst>
            <a:ext uri="{FF2B5EF4-FFF2-40B4-BE49-F238E27FC236}">
              <a16:creationId xmlns:a16="http://schemas.microsoft.com/office/drawing/2014/main" id="{9BC70B65-7DE3-45B7-9807-721EFA5F068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00" name="Text Box 65">
          <a:extLst>
            <a:ext uri="{FF2B5EF4-FFF2-40B4-BE49-F238E27FC236}">
              <a16:creationId xmlns:a16="http://schemas.microsoft.com/office/drawing/2014/main" id="{A708BA70-1935-4A49-89F0-531EF56FF42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01" name="Text Box 66">
          <a:extLst>
            <a:ext uri="{FF2B5EF4-FFF2-40B4-BE49-F238E27FC236}">
              <a16:creationId xmlns:a16="http://schemas.microsoft.com/office/drawing/2014/main" id="{B6F1457A-1040-4FE0-AE42-EB55F6E0FD0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02" name="Text Box 67">
          <a:extLst>
            <a:ext uri="{FF2B5EF4-FFF2-40B4-BE49-F238E27FC236}">
              <a16:creationId xmlns:a16="http://schemas.microsoft.com/office/drawing/2014/main" id="{D69058C9-F682-46AB-BFBB-D8F06415F8D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03" name="Text Box 68">
          <a:extLst>
            <a:ext uri="{FF2B5EF4-FFF2-40B4-BE49-F238E27FC236}">
              <a16:creationId xmlns:a16="http://schemas.microsoft.com/office/drawing/2014/main" id="{A797E2DD-AAD5-4173-BA4B-48ADBD9EFB3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04" name="Text Box 69">
          <a:extLst>
            <a:ext uri="{FF2B5EF4-FFF2-40B4-BE49-F238E27FC236}">
              <a16:creationId xmlns:a16="http://schemas.microsoft.com/office/drawing/2014/main" id="{3202CAB3-1764-4DB7-8F2A-44ED5277E1A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05" name="Text Box 70">
          <a:extLst>
            <a:ext uri="{FF2B5EF4-FFF2-40B4-BE49-F238E27FC236}">
              <a16:creationId xmlns:a16="http://schemas.microsoft.com/office/drawing/2014/main" id="{0E6D247A-0A45-4224-81B6-9F735D6FAC6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37</xdr:row>
      <xdr:rowOff>0</xdr:rowOff>
    </xdr:from>
    <xdr:to>
      <xdr:col>17</xdr:col>
      <xdr:colOff>76200</xdr:colOff>
      <xdr:row>38</xdr:row>
      <xdr:rowOff>9525</xdr:rowOff>
    </xdr:to>
    <xdr:sp macro="" textlink="">
      <xdr:nvSpPr>
        <xdr:cNvPr id="41406" name="Text Box 71">
          <a:extLst>
            <a:ext uri="{FF2B5EF4-FFF2-40B4-BE49-F238E27FC236}">
              <a16:creationId xmlns:a16="http://schemas.microsoft.com/office/drawing/2014/main" id="{3EE4AB72-96B0-41E9-9C1B-8C3B1EDB58CF}"/>
            </a:ext>
          </a:extLst>
        </xdr:cNvPr>
        <xdr:cNvSpPr txBox="1">
          <a:spLocks noChangeArrowheads="1"/>
        </xdr:cNvSpPr>
      </xdr:nvSpPr>
      <xdr:spPr bwMode="auto">
        <a:xfrm>
          <a:off x="100107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07" name="Text Box 72">
          <a:extLst>
            <a:ext uri="{FF2B5EF4-FFF2-40B4-BE49-F238E27FC236}">
              <a16:creationId xmlns:a16="http://schemas.microsoft.com/office/drawing/2014/main" id="{9B7CFE1D-7B42-429D-B417-AA01D507D4D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08" name="Text Box 73">
          <a:extLst>
            <a:ext uri="{FF2B5EF4-FFF2-40B4-BE49-F238E27FC236}">
              <a16:creationId xmlns:a16="http://schemas.microsoft.com/office/drawing/2014/main" id="{693EE4BB-00EF-4DD0-B59B-9727E70AB2B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09" name="Text Box 77">
          <a:extLst>
            <a:ext uri="{FF2B5EF4-FFF2-40B4-BE49-F238E27FC236}">
              <a16:creationId xmlns:a16="http://schemas.microsoft.com/office/drawing/2014/main" id="{FB70E3E7-D603-4984-B0EA-36D7FFB4201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10" name="Text Box 78">
          <a:extLst>
            <a:ext uri="{FF2B5EF4-FFF2-40B4-BE49-F238E27FC236}">
              <a16:creationId xmlns:a16="http://schemas.microsoft.com/office/drawing/2014/main" id="{2496389F-4A7D-4E93-B450-A07C49F391D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11" name="Text Box 79">
          <a:extLst>
            <a:ext uri="{FF2B5EF4-FFF2-40B4-BE49-F238E27FC236}">
              <a16:creationId xmlns:a16="http://schemas.microsoft.com/office/drawing/2014/main" id="{5FFF7149-773F-4500-8E54-5247AD78695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12" name="Text Box 80">
          <a:extLst>
            <a:ext uri="{FF2B5EF4-FFF2-40B4-BE49-F238E27FC236}">
              <a16:creationId xmlns:a16="http://schemas.microsoft.com/office/drawing/2014/main" id="{42AF3AD8-1675-4383-AC45-03238524EE5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13" name="Text Box 81">
          <a:extLst>
            <a:ext uri="{FF2B5EF4-FFF2-40B4-BE49-F238E27FC236}">
              <a16:creationId xmlns:a16="http://schemas.microsoft.com/office/drawing/2014/main" id="{63144AD1-16FE-409C-9A95-0732F8C1E7D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14" name="Text Box 82">
          <a:extLst>
            <a:ext uri="{FF2B5EF4-FFF2-40B4-BE49-F238E27FC236}">
              <a16:creationId xmlns:a16="http://schemas.microsoft.com/office/drawing/2014/main" id="{3BB24502-BB4C-4350-BB49-DB46DFC1B38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15" name="Text Box 84">
          <a:extLst>
            <a:ext uri="{FF2B5EF4-FFF2-40B4-BE49-F238E27FC236}">
              <a16:creationId xmlns:a16="http://schemas.microsoft.com/office/drawing/2014/main" id="{18F847D9-59E1-40F1-A621-607274A7491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16" name="Text Box 85">
          <a:extLst>
            <a:ext uri="{FF2B5EF4-FFF2-40B4-BE49-F238E27FC236}">
              <a16:creationId xmlns:a16="http://schemas.microsoft.com/office/drawing/2014/main" id="{02D801F5-6681-4DB5-A3A2-0C3D67B69BC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17" name="Text Box 89">
          <a:extLst>
            <a:ext uri="{FF2B5EF4-FFF2-40B4-BE49-F238E27FC236}">
              <a16:creationId xmlns:a16="http://schemas.microsoft.com/office/drawing/2014/main" id="{05922698-FC40-450B-B3CC-5701EEEE82B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18" name="Text Box 90">
          <a:extLst>
            <a:ext uri="{FF2B5EF4-FFF2-40B4-BE49-F238E27FC236}">
              <a16:creationId xmlns:a16="http://schemas.microsoft.com/office/drawing/2014/main" id="{76D50889-0A3B-4D40-A824-8A3A860DEAA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19" name="Text Box 91">
          <a:extLst>
            <a:ext uri="{FF2B5EF4-FFF2-40B4-BE49-F238E27FC236}">
              <a16:creationId xmlns:a16="http://schemas.microsoft.com/office/drawing/2014/main" id="{ABE46492-FCB4-4602-A4D0-91CDEB36485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20" name="Text Box 92">
          <a:extLst>
            <a:ext uri="{FF2B5EF4-FFF2-40B4-BE49-F238E27FC236}">
              <a16:creationId xmlns:a16="http://schemas.microsoft.com/office/drawing/2014/main" id="{70938AC3-A1A5-45C9-944D-BE553CEF0D4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21" name="Text Box 93">
          <a:extLst>
            <a:ext uri="{FF2B5EF4-FFF2-40B4-BE49-F238E27FC236}">
              <a16:creationId xmlns:a16="http://schemas.microsoft.com/office/drawing/2014/main" id="{BC3783D9-A580-484A-84AE-00EC60F8A1D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22" name="Text Box 94">
          <a:extLst>
            <a:ext uri="{FF2B5EF4-FFF2-40B4-BE49-F238E27FC236}">
              <a16:creationId xmlns:a16="http://schemas.microsoft.com/office/drawing/2014/main" id="{B0E644CE-8056-4754-AB9C-D925CE52EDE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23" name="Text Box 95">
          <a:extLst>
            <a:ext uri="{FF2B5EF4-FFF2-40B4-BE49-F238E27FC236}">
              <a16:creationId xmlns:a16="http://schemas.microsoft.com/office/drawing/2014/main" id="{8A784AC9-C3CE-4DF6-BB79-54B72266021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24" name="Text Box 96">
          <a:extLst>
            <a:ext uri="{FF2B5EF4-FFF2-40B4-BE49-F238E27FC236}">
              <a16:creationId xmlns:a16="http://schemas.microsoft.com/office/drawing/2014/main" id="{27D569CC-4C43-4F35-9B6C-273D7C297EA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25" name="Text Box 97">
          <a:extLst>
            <a:ext uri="{FF2B5EF4-FFF2-40B4-BE49-F238E27FC236}">
              <a16:creationId xmlns:a16="http://schemas.microsoft.com/office/drawing/2014/main" id="{EDBBD385-5682-48FE-8E52-6FF73367D0C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26" name="Text Box 101">
          <a:extLst>
            <a:ext uri="{FF2B5EF4-FFF2-40B4-BE49-F238E27FC236}">
              <a16:creationId xmlns:a16="http://schemas.microsoft.com/office/drawing/2014/main" id="{57A45181-6078-40CC-87E0-10081E18637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27" name="Text Box 102">
          <a:extLst>
            <a:ext uri="{FF2B5EF4-FFF2-40B4-BE49-F238E27FC236}">
              <a16:creationId xmlns:a16="http://schemas.microsoft.com/office/drawing/2014/main" id="{55DB051A-173A-4342-A097-1D886A530E9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28" name="Text Box 103">
          <a:extLst>
            <a:ext uri="{FF2B5EF4-FFF2-40B4-BE49-F238E27FC236}">
              <a16:creationId xmlns:a16="http://schemas.microsoft.com/office/drawing/2014/main" id="{3C7DB23E-094E-4CB2-A701-34043FCFFFA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29" name="Text Box 104">
          <a:extLst>
            <a:ext uri="{FF2B5EF4-FFF2-40B4-BE49-F238E27FC236}">
              <a16:creationId xmlns:a16="http://schemas.microsoft.com/office/drawing/2014/main" id="{C42576C1-B7FA-4AAC-A1D1-6B1F9EAD147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30" name="Text Box 105">
          <a:extLst>
            <a:ext uri="{FF2B5EF4-FFF2-40B4-BE49-F238E27FC236}">
              <a16:creationId xmlns:a16="http://schemas.microsoft.com/office/drawing/2014/main" id="{A0565BFC-E4B9-40EB-B2EA-F0C00505F88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31" name="Text Box 106">
          <a:extLst>
            <a:ext uri="{FF2B5EF4-FFF2-40B4-BE49-F238E27FC236}">
              <a16:creationId xmlns:a16="http://schemas.microsoft.com/office/drawing/2014/main" id="{500BF046-3923-45A0-8580-BC1D98881AF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32" name="Text Box 107">
          <a:extLst>
            <a:ext uri="{FF2B5EF4-FFF2-40B4-BE49-F238E27FC236}">
              <a16:creationId xmlns:a16="http://schemas.microsoft.com/office/drawing/2014/main" id="{64751F79-915E-4EC4-9E23-2DDE996A149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33" name="Text Box 108">
          <a:extLst>
            <a:ext uri="{FF2B5EF4-FFF2-40B4-BE49-F238E27FC236}">
              <a16:creationId xmlns:a16="http://schemas.microsoft.com/office/drawing/2014/main" id="{FAC4A767-0793-4C75-A9C6-0ECB2A06D4F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34" name="Text Box 109">
          <a:extLst>
            <a:ext uri="{FF2B5EF4-FFF2-40B4-BE49-F238E27FC236}">
              <a16:creationId xmlns:a16="http://schemas.microsoft.com/office/drawing/2014/main" id="{2837E30D-51F3-4A95-A65F-3A9857BCBD1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35" name="Text Box 113">
          <a:extLst>
            <a:ext uri="{FF2B5EF4-FFF2-40B4-BE49-F238E27FC236}">
              <a16:creationId xmlns:a16="http://schemas.microsoft.com/office/drawing/2014/main" id="{9AEB4B4B-D937-487A-9B5A-760E2D0B292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36" name="Text Box 114">
          <a:extLst>
            <a:ext uri="{FF2B5EF4-FFF2-40B4-BE49-F238E27FC236}">
              <a16:creationId xmlns:a16="http://schemas.microsoft.com/office/drawing/2014/main" id="{9A90E9CA-DC35-4507-84E0-FA49A486A35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37" name="Text Box 115">
          <a:extLst>
            <a:ext uri="{FF2B5EF4-FFF2-40B4-BE49-F238E27FC236}">
              <a16:creationId xmlns:a16="http://schemas.microsoft.com/office/drawing/2014/main" id="{AA84DDDF-7748-47D4-820F-6CF3F345985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38" name="Text Box 116">
          <a:extLst>
            <a:ext uri="{FF2B5EF4-FFF2-40B4-BE49-F238E27FC236}">
              <a16:creationId xmlns:a16="http://schemas.microsoft.com/office/drawing/2014/main" id="{AC48F6A9-D625-4490-9444-4C1109C6353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39" name="Text Box 117">
          <a:extLst>
            <a:ext uri="{FF2B5EF4-FFF2-40B4-BE49-F238E27FC236}">
              <a16:creationId xmlns:a16="http://schemas.microsoft.com/office/drawing/2014/main" id="{873B11A9-2F19-43F1-9777-6A08E71C867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40" name="Text Box 118">
          <a:extLst>
            <a:ext uri="{FF2B5EF4-FFF2-40B4-BE49-F238E27FC236}">
              <a16:creationId xmlns:a16="http://schemas.microsoft.com/office/drawing/2014/main" id="{562A7C4A-037A-43CA-8040-6617DAE0F86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41" name="Text Box 119">
          <a:extLst>
            <a:ext uri="{FF2B5EF4-FFF2-40B4-BE49-F238E27FC236}">
              <a16:creationId xmlns:a16="http://schemas.microsoft.com/office/drawing/2014/main" id="{38630097-30E1-4529-A240-0E539E78BCE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42" name="Text Box 120">
          <a:extLst>
            <a:ext uri="{FF2B5EF4-FFF2-40B4-BE49-F238E27FC236}">
              <a16:creationId xmlns:a16="http://schemas.microsoft.com/office/drawing/2014/main" id="{A176023F-9B09-4664-BC96-DD1AF1E5FE3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43" name="Text Box 121">
          <a:extLst>
            <a:ext uri="{FF2B5EF4-FFF2-40B4-BE49-F238E27FC236}">
              <a16:creationId xmlns:a16="http://schemas.microsoft.com/office/drawing/2014/main" id="{8746DA63-4B38-4A59-8036-B9E1AAF2526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44" name="Text Box 125">
          <a:extLst>
            <a:ext uri="{FF2B5EF4-FFF2-40B4-BE49-F238E27FC236}">
              <a16:creationId xmlns:a16="http://schemas.microsoft.com/office/drawing/2014/main" id="{03724011-2413-4898-A001-7D669721A5C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45" name="Text Box 126">
          <a:extLst>
            <a:ext uri="{FF2B5EF4-FFF2-40B4-BE49-F238E27FC236}">
              <a16:creationId xmlns:a16="http://schemas.microsoft.com/office/drawing/2014/main" id="{6709A25A-B4C9-4EF5-A79E-5C479C4B2FD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46" name="Text Box 127">
          <a:extLst>
            <a:ext uri="{FF2B5EF4-FFF2-40B4-BE49-F238E27FC236}">
              <a16:creationId xmlns:a16="http://schemas.microsoft.com/office/drawing/2014/main" id="{F00D1EA3-9AAA-4115-A109-48203C1445A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47" name="Text Box 128">
          <a:extLst>
            <a:ext uri="{FF2B5EF4-FFF2-40B4-BE49-F238E27FC236}">
              <a16:creationId xmlns:a16="http://schemas.microsoft.com/office/drawing/2014/main" id="{926BF6F8-4B49-4139-808D-914BAF19DE0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48" name="Text Box 129">
          <a:extLst>
            <a:ext uri="{FF2B5EF4-FFF2-40B4-BE49-F238E27FC236}">
              <a16:creationId xmlns:a16="http://schemas.microsoft.com/office/drawing/2014/main" id="{D5C0D0C4-4D02-410F-9766-D1869D9542F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49" name="Text Box 130">
          <a:extLst>
            <a:ext uri="{FF2B5EF4-FFF2-40B4-BE49-F238E27FC236}">
              <a16:creationId xmlns:a16="http://schemas.microsoft.com/office/drawing/2014/main" id="{A11866CC-32C6-43EF-BC85-052E430F5B69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50" name="Text Box 131">
          <a:extLst>
            <a:ext uri="{FF2B5EF4-FFF2-40B4-BE49-F238E27FC236}">
              <a16:creationId xmlns:a16="http://schemas.microsoft.com/office/drawing/2014/main" id="{B8230496-F02C-4078-9BCF-0711516E491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51" name="Text Box 132">
          <a:extLst>
            <a:ext uri="{FF2B5EF4-FFF2-40B4-BE49-F238E27FC236}">
              <a16:creationId xmlns:a16="http://schemas.microsoft.com/office/drawing/2014/main" id="{593E972C-9FAB-44CA-9F20-6A9607DD2C0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52" name="Text Box 133">
          <a:extLst>
            <a:ext uri="{FF2B5EF4-FFF2-40B4-BE49-F238E27FC236}">
              <a16:creationId xmlns:a16="http://schemas.microsoft.com/office/drawing/2014/main" id="{1805E706-4461-467D-B602-D7529D19A29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53" name="Text Box 137">
          <a:extLst>
            <a:ext uri="{FF2B5EF4-FFF2-40B4-BE49-F238E27FC236}">
              <a16:creationId xmlns:a16="http://schemas.microsoft.com/office/drawing/2014/main" id="{EADB4FD4-F510-4896-97B5-BCEC8313D8E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54" name="Text Box 138">
          <a:extLst>
            <a:ext uri="{FF2B5EF4-FFF2-40B4-BE49-F238E27FC236}">
              <a16:creationId xmlns:a16="http://schemas.microsoft.com/office/drawing/2014/main" id="{1B616EE8-C60E-4207-AE24-F96DD4CD6CE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55" name="Text Box 139">
          <a:extLst>
            <a:ext uri="{FF2B5EF4-FFF2-40B4-BE49-F238E27FC236}">
              <a16:creationId xmlns:a16="http://schemas.microsoft.com/office/drawing/2014/main" id="{36C88FA8-D676-4F76-B14A-B07679D7284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56" name="Text Box 140">
          <a:extLst>
            <a:ext uri="{FF2B5EF4-FFF2-40B4-BE49-F238E27FC236}">
              <a16:creationId xmlns:a16="http://schemas.microsoft.com/office/drawing/2014/main" id="{078E5D85-205D-49FC-AED1-62F91A79356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57" name="Text Box 141">
          <a:extLst>
            <a:ext uri="{FF2B5EF4-FFF2-40B4-BE49-F238E27FC236}">
              <a16:creationId xmlns:a16="http://schemas.microsoft.com/office/drawing/2014/main" id="{7E845F14-605C-4CB3-96C7-7FBBDA96F3C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58" name="Text Box 142">
          <a:extLst>
            <a:ext uri="{FF2B5EF4-FFF2-40B4-BE49-F238E27FC236}">
              <a16:creationId xmlns:a16="http://schemas.microsoft.com/office/drawing/2014/main" id="{AFC0BDF4-AFF1-4373-B449-04E819B8629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59" name="Text Box 143">
          <a:extLst>
            <a:ext uri="{FF2B5EF4-FFF2-40B4-BE49-F238E27FC236}">
              <a16:creationId xmlns:a16="http://schemas.microsoft.com/office/drawing/2014/main" id="{8B77123A-0340-4982-B5F3-35C328E176B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60" name="Text Box 144">
          <a:extLst>
            <a:ext uri="{FF2B5EF4-FFF2-40B4-BE49-F238E27FC236}">
              <a16:creationId xmlns:a16="http://schemas.microsoft.com/office/drawing/2014/main" id="{A2E587F5-A787-47B0-AF49-98494F4C861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61" name="Text Box 145">
          <a:extLst>
            <a:ext uri="{FF2B5EF4-FFF2-40B4-BE49-F238E27FC236}">
              <a16:creationId xmlns:a16="http://schemas.microsoft.com/office/drawing/2014/main" id="{B412812A-DAD3-4D5D-BC8C-D47374F043A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62" name="Text Box 149">
          <a:extLst>
            <a:ext uri="{FF2B5EF4-FFF2-40B4-BE49-F238E27FC236}">
              <a16:creationId xmlns:a16="http://schemas.microsoft.com/office/drawing/2014/main" id="{28469135-78A1-471B-AE50-D3198D275CD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63" name="Text Box 150">
          <a:extLst>
            <a:ext uri="{FF2B5EF4-FFF2-40B4-BE49-F238E27FC236}">
              <a16:creationId xmlns:a16="http://schemas.microsoft.com/office/drawing/2014/main" id="{18DD5B43-9E09-408C-8996-FEB144E05FB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64" name="Text Box 151">
          <a:extLst>
            <a:ext uri="{FF2B5EF4-FFF2-40B4-BE49-F238E27FC236}">
              <a16:creationId xmlns:a16="http://schemas.microsoft.com/office/drawing/2014/main" id="{EB0669AC-34C6-4414-B2D3-18C0FF874CD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65" name="Text Box 152">
          <a:extLst>
            <a:ext uri="{FF2B5EF4-FFF2-40B4-BE49-F238E27FC236}">
              <a16:creationId xmlns:a16="http://schemas.microsoft.com/office/drawing/2014/main" id="{C87A3C87-CB16-47ED-81BF-1275840F1A5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66" name="Text Box 153">
          <a:extLst>
            <a:ext uri="{FF2B5EF4-FFF2-40B4-BE49-F238E27FC236}">
              <a16:creationId xmlns:a16="http://schemas.microsoft.com/office/drawing/2014/main" id="{D103BFC8-F064-4FB1-B2F2-2A58CB7B4A2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67" name="Text Box 154">
          <a:extLst>
            <a:ext uri="{FF2B5EF4-FFF2-40B4-BE49-F238E27FC236}">
              <a16:creationId xmlns:a16="http://schemas.microsoft.com/office/drawing/2014/main" id="{A6A8E66D-125B-4935-B41D-D36D751B1EF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68" name="Text Box 155">
          <a:extLst>
            <a:ext uri="{FF2B5EF4-FFF2-40B4-BE49-F238E27FC236}">
              <a16:creationId xmlns:a16="http://schemas.microsoft.com/office/drawing/2014/main" id="{C62E0235-77A2-4938-B0A3-9948E46DA93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69" name="Text Box 156">
          <a:extLst>
            <a:ext uri="{FF2B5EF4-FFF2-40B4-BE49-F238E27FC236}">
              <a16:creationId xmlns:a16="http://schemas.microsoft.com/office/drawing/2014/main" id="{2E2E467A-033E-41E2-A5AB-86FB113DCAB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70" name="Text Box 157">
          <a:extLst>
            <a:ext uri="{FF2B5EF4-FFF2-40B4-BE49-F238E27FC236}">
              <a16:creationId xmlns:a16="http://schemas.microsoft.com/office/drawing/2014/main" id="{AC675E61-587B-43E2-B8FB-373714C80E2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71" name="Text Box 161">
          <a:extLst>
            <a:ext uri="{FF2B5EF4-FFF2-40B4-BE49-F238E27FC236}">
              <a16:creationId xmlns:a16="http://schemas.microsoft.com/office/drawing/2014/main" id="{4202B2D4-E969-47C5-B2F8-2C12795E8C9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72" name="Text Box 162">
          <a:extLst>
            <a:ext uri="{FF2B5EF4-FFF2-40B4-BE49-F238E27FC236}">
              <a16:creationId xmlns:a16="http://schemas.microsoft.com/office/drawing/2014/main" id="{69519E32-917A-4EF6-AFFB-BD8842DD41A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73" name="Text Box 163">
          <a:extLst>
            <a:ext uri="{FF2B5EF4-FFF2-40B4-BE49-F238E27FC236}">
              <a16:creationId xmlns:a16="http://schemas.microsoft.com/office/drawing/2014/main" id="{B5C83E5F-E37C-4C29-8927-05F543998F3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74" name="Text Box 164">
          <a:extLst>
            <a:ext uri="{FF2B5EF4-FFF2-40B4-BE49-F238E27FC236}">
              <a16:creationId xmlns:a16="http://schemas.microsoft.com/office/drawing/2014/main" id="{BF607C85-0169-4D8E-B734-FB058510413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75" name="Text Box 165">
          <a:extLst>
            <a:ext uri="{FF2B5EF4-FFF2-40B4-BE49-F238E27FC236}">
              <a16:creationId xmlns:a16="http://schemas.microsoft.com/office/drawing/2014/main" id="{768885C8-206E-483B-9281-16B635C117A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76" name="Text Box 166">
          <a:extLst>
            <a:ext uri="{FF2B5EF4-FFF2-40B4-BE49-F238E27FC236}">
              <a16:creationId xmlns:a16="http://schemas.microsoft.com/office/drawing/2014/main" id="{FFDD4A01-7D5A-4C4B-AEA4-0BBD098C57D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77" name="Text Box 167">
          <a:extLst>
            <a:ext uri="{FF2B5EF4-FFF2-40B4-BE49-F238E27FC236}">
              <a16:creationId xmlns:a16="http://schemas.microsoft.com/office/drawing/2014/main" id="{A9E5440D-A15D-4848-975B-B5574AFA747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78" name="Text Box 168">
          <a:extLst>
            <a:ext uri="{FF2B5EF4-FFF2-40B4-BE49-F238E27FC236}">
              <a16:creationId xmlns:a16="http://schemas.microsoft.com/office/drawing/2014/main" id="{5754C6D6-A638-4509-9FDB-6BEE14E13A0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79" name="Text Box 169">
          <a:extLst>
            <a:ext uri="{FF2B5EF4-FFF2-40B4-BE49-F238E27FC236}">
              <a16:creationId xmlns:a16="http://schemas.microsoft.com/office/drawing/2014/main" id="{BC3FF31A-1149-4F4E-8A19-94D1E2EBC39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80" name="Text Box 170">
          <a:extLst>
            <a:ext uri="{FF2B5EF4-FFF2-40B4-BE49-F238E27FC236}">
              <a16:creationId xmlns:a16="http://schemas.microsoft.com/office/drawing/2014/main" id="{AB242C16-F409-4CB3-9090-C20E9C62BAF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81" name="Text Box 171">
          <a:extLst>
            <a:ext uri="{FF2B5EF4-FFF2-40B4-BE49-F238E27FC236}">
              <a16:creationId xmlns:a16="http://schemas.microsoft.com/office/drawing/2014/main" id="{1E72A316-C6FE-453F-B36C-D291E93F1B4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82" name="Text Box 172">
          <a:extLst>
            <a:ext uri="{FF2B5EF4-FFF2-40B4-BE49-F238E27FC236}">
              <a16:creationId xmlns:a16="http://schemas.microsoft.com/office/drawing/2014/main" id="{9FBC376A-2978-4CE2-AC78-D3560F2389A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83" name="Text Box 173">
          <a:extLst>
            <a:ext uri="{FF2B5EF4-FFF2-40B4-BE49-F238E27FC236}">
              <a16:creationId xmlns:a16="http://schemas.microsoft.com/office/drawing/2014/main" id="{C2203066-0C5A-40FA-ADA3-6F4588073CB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84" name="Text Box 174">
          <a:extLst>
            <a:ext uri="{FF2B5EF4-FFF2-40B4-BE49-F238E27FC236}">
              <a16:creationId xmlns:a16="http://schemas.microsoft.com/office/drawing/2014/main" id="{26500449-3915-46F1-90D2-9D0C3BEE1DF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0</xdr:colOff>
      <xdr:row>37</xdr:row>
      <xdr:rowOff>0</xdr:rowOff>
    </xdr:from>
    <xdr:to>
      <xdr:col>17</xdr:col>
      <xdr:colOff>76200</xdr:colOff>
      <xdr:row>38</xdr:row>
      <xdr:rowOff>9525</xdr:rowOff>
    </xdr:to>
    <xdr:sp macro="" textlink="">
      <xdr:nvSpPr>
        <xdr:cNvPr id="41485" name="Text Box 175">
          <a:extLst>
            <a:ext uri="{FF2B5EF4-FFF2-40B4-BE49-F238E27FC236}">
              <a16:creationId xmlns:a16="http://schemas.microsoft.com/office/drawing/2014/main" id="{83789A4D-DD40-46E8-A3AA-D0846BC5275C}"/>
            </a:ext>
          </a:extLst>
        </xdr:cNvPr>
        <xdr:cNvSpPr txBox="1">
          <a:spLocks noChangeArrowheads="1"/>
        </xdr:cNvSpPr>
      </xdr:nvSpPr>
      <xdr:spPr bwMode="auto">
        <a:xfrm>
          <a:off x="100107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86" name="Text Box 176">
          <a:extLst>
            <a:ext uri="{FF2B5EF4-FFF2-40B4-BE49-F238E27FC236}">
              <a16:creationId xmlns:a16="http://schemas.microsoft.com/office/drawing/2014/main" id="{18AE910C-AC85-41E6-BD6B-FC978834221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87" name="Text Box 178">
          <a:extLst>
            <a:ext uri="{FF2B5EF4-FFF2-40B4-BE49-F238E27FC236}">
              <a16:creationId xmlns:a16="http://schemas.microsoft.com/office/drawing/2014/main" id="{49714B95-E833-443E-A6D4-2E303842E0C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88" name="Text Box 179">
          <a:extLst>
            <a:ext uri="{FF2B5EF4-FFF2-40B4-BE49-F238E27FC236}">
              <a16:creationId xmlns:a16="http://schemas.microsoft.com/office/drawing/2014/main" id="{9ACBB54E-AA08-430C-BAFE-C08BF99EAF1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89" name="Text Box 180">
          <a:extLst>
            <a:ext uri="{FF2B5EF4-FFF2-40B4-BE49-F238E27FC236}">
              <a16:creationId xmlns:a16="http://schemas.microsoft.com/office/drawing/2014/main" id="{D809F9E1-D7F3-49FD-8F7A-6EB2C2EC28C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90" name="Text Box 181">
          <a:extLst>
            <a:ext uri="{FF2B5EF4-FFF2-40B4-BE49-F238E27FC236}">
              <a16:creationId xmlns:a16="http://schemas.microsoft.com/office/drawing/2014/main" id="{C57F9123-80CD-400A-A7A9-55A28218F57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91" name="Text Box 182">
          <a:extLst>
            <a:ext uri="{FF2B5EF4-FFF2-40B4-BE49-F238E27FC236}">
              <a16:creationId xmlns:a16="http://schemas.microsoft.com/office/drawing/2014/main" id="{6D38E47B-6846-4BC0-9052-E0126BEA826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92" name="Text Box 183">
          <a:extLst>
            <a:ext uri="{FF2B5EF4-FFF2-40B4-BE49-F238E27FC236}">
              <a16:creationId xmlns:a16="http://schemas.microsoft.com/office/drawing/2014/main" id="{1FFD26A0-76EA-42FE-A99F-ABD218FF59D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93" name="Text Box 184">
          <a:extLst>
            <a:ext uri="{FF2B5EF4-FFF2-40B4-BE49-F238E27FC236}">
              <a16:creationId xmlns:a16="http://schemas.microsoft.com/office/drawing/2014/main" id="{3584C1BA-E546-4EE4-A335-249FCB426F2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94" name="Text Box 185">
          <a:extLst>
            <a:ext uri="{FF2B5EF4-FFF2-40B4-BE49-F238E27FC236}">
              <a16:creationId xmlns:a16="http://schemas.microsoft.com/office/drawing/2014/main" id="{42AF9C71-F8AB-4394-899A-1B972B8D288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95" name="Text Box 186">
          <a:extLst>
            <a:ext uri="{FF2B5EF4-FFF2-40B4-BE49-F238E27FC236}">
              <a16:creationId xmlns:a16="http://schemas.microsoft.com/office/drawing/2014/main" id="{0AA92085-CE63-4642-A591-562D1FD7261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96" name="Text Box 187">
          <a:extLst>
            <a:ext uri="{FF2B5EF4-FFF2-40B4-BE49-F238E27FC236}">
              <a16:creationId xmlns:a16="http://schemas.microsoft.com/office/drawing/2014/main" id="{935FE454-9139-4C36-9067-B505459552B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97" name="Text Box 188">
          <a:extLst>
            <a:ext uri="{FF2B5EF4-FFF2-40B4-BE49-F238E27FC236}">
              <a16:creationId xmlns:a16="http://schemas.microsoft.com/office/drawing/2014/main" id="{50D5850D-BB2B-49C1-9D37-E5B4C284EEB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98" name="Text Box 189">
          <a:extLst>
            <a:ext uri="{FF2B5EF4-FFF2-40B4-BE49-F238E27FC236}">
              <a16:creationId xmlns:a16="http://schemas.microsoft.com/office/drawing/2014/main" id="{7383A771-B444-4E42-A8B9-E50A60AE480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499" name="Text Box 190">
          <a:extLst>
            <a:ext uri="{FF2B5EF4-FFF2-40B4-BE49-F238E27FC236}">
              <a16:creationId xmlns:a16="http://schemas.microsoft.com/office/drawing/2014/main" id="{121AADE8-A97A-4C32-9A74-8BD4D809AA7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00" name="Text Box 191">
          <a:extLst>
            <a:ext uri="{FF2B5EF4-FFF2-40B4-BE49-F238E27FC236}">
              <a16:creationId xmlns:a16="http://schemas.microsoft.com/office/drawing/2014/main" id="{F6B46641-D576-43FD-824B-6067A2306E47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01" name="Text Box 192">
          <a:extLst>
            <a:ext uri="{FF2B5EF4-FFF2-40B4-BE49-F238E27FC236}">
              <a16:creationId xmlns:a16="http://schemas.microsoft.com/office/drawing/2014/main" id="{7EF1EB05-8745-4DD4-B861-3399CB37ACC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02" name="Text Box 193">
          <a:extLst>
            <a:ext uri="{FF2B5EF4-FFF2-40B4-BE49-F238E27FC236}">
              <a16:creationId xmlns:a16="http://schemas.microsoft.com/office/drawing/2014/main" id="{2D64DA78-E9A0-4312-ADF0-734B4C54504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03" name="Text Box 194">
          <a:extLst>
            <a:ext uri="{FF2B5EF4-FFF2-40B4-BE49-F238E27FC236}">
              <a16:creationId xmlns:a16="http://schemas.microsoft.com/office/drawing/2014/main" id="{867B361C-99A8-46E0-A963-A3BD28684793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04" name="Text Box 195">
          <a:extLst>
            <a:ext uri="{FF2B5EF4-FFF2-40B4-BE49-F238E27FC236}">
              <a16:creationId xmlns:a16="http://schemas.microsoft.com/office/drawing/2014/main" id="{8B11D473-0256-498D-85D4-87D77C7904F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05" name="Text Box 196">
          <a:extLst>
            <a:ext uri="{FF2B5EF4-FFF2-40B4-BE49-F238E27FC236}">
              <a16:creationId xmlns:a16="http://schemas.microsoft.com/office/drawing/2014/main" id="{3B934409-1D53-4159-A152-5537527B9698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06" name="Text Box 197">
          <a:extLst>
            <a:ext uri="{FF2B5EF4-FFF2-40B4-BE49-F238E27FC236}">
              <a16:creationId xmlns:a16="http://schemas.microsoft.com/office/drawing/2014/main" id="{4B20C57A-E661-4C0F-832D-3D68F1FF907B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07" name="Text Box 198">
          <a:extLst>
            <a:ext uri="{FF2B5EF4-FFF2-40B4-BE49-F238E27FC236}">
              <a16:creationId xmlns:a16="http://schemas.microsoft.com/office/drawing/2014/main" id="{F83CE906-509E-4331-BB80-D5F4B5DD16BD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08" name="Text Box 199">
          <a:extLst>
            <a:ext uri="{FF2B5EF4-FFF2-40B4-BE49-F238E27FC236}">
              <a16:creationId xmlns:a16="http://schemas.microsoft.com/office/drawing/2014/main" id="{DA67BB42-1548-4BEE-9510-AC397B00548F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09" name="Text Box 200">
          <a:extLst>
            <a:ext uri="{FF2B5EF4-FFF2-40B4-BE49-F238E27FC236}">
              <a16:creationId xmlns:a16="http://schemas.microsoft.com/office/drawing/2014/main" id="{88DB3615-4DE0-4966-AC60-52E40359D1D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10" name="Text Box 201">
          <a:extLst>
            <a:ext uri="{FF2B5EF4-FFF2-40B4-BE49-F238E27FC236}">
              <a16:creationId xmlns:a16="http://schemas.microsoft.com/office/drawing/2014/main" id="{4C05CFCE-C0FF-4F5F-B5CE-B97B89F55A9E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11" name="Text Box 202">
          <a:extLst>
            <a:ext uri="{FF2B5EF4-FFF2-40B4-BE49-F238E27FC236}">
              <a16:creationId xmlns:a16="http://schemas.microsoft.com/office/drawing/2014/main" id="{FA9A6932-5CF5-4D56-BA66-2D87DDF3DFF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12" name="Text Box 203">
          <a:extLst>
            <a:ext uri="{FF2B5EF4-FFF2-40B4-BE49-F238E27FC236}">
              <a16:creationId xmlns:a16="http://schemas.microsoft.com/office/drawing/2014/main" id="{1FF953EC-3A5E-4667-BE48-F77DF62C4780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13" name="Text Box 204">
          <a:extLst>
            <a:ext uri="{FF2B5EF4-FFF2-40B4-BE49-F238E27FC236}">
              <a16:creationId xmlns:a16="http://schemas.microsoft.com/office/drawing/2014/main" id="{CF27A8D0-15D4-4277-A731-4367C416B22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14" name="Text Box 206">
          <a:extLst>
            <a:ext uri="{FF2B5EF4-FFF2-40B4-BE49-F238E27FC236}">
              <a16:creationId xmlns:a16="http://schemas.microsoft.com/office/drawing/2014/main" id="{68E65D20-2162-4EFE-87E2-3F54200B9066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15" name="Text Box 207">
          <a:extLst>
            <a:ext uri="{FF2B5EF4-FFF2-40B4-BE49-F238E27FC236}">
              <a16:creationId xmlns:a16="http://schemas.microsoft.com/office/drawing/2014/main" id="{12211672-0B3B-43D5-951E-61186915C0AA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16" name="Text Box 208">
          <a:extLst>
            <a:ext uri="{FF2B5EF4-FFF2-40B4-BE49-F238E27FC236}">
              <a16:creationId xmlns:a16="http://schemas.microsoft.com/office/drawing/2014/main" id="{A5D7E102-98E9-4794-9490-3FAC9EB28F1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17" name="Text Box 209">
          <a:extLst>
            <a:ext uri="{FF2B5EF4-FFF2-40B4-BE49-F238E27FC236}">
              <a16:creationId xmlns:a16="http://schemas.microsoft.com/office/drawing/2014/main" id="{C8B3DB05-8439-447C-BB48-C36864CC49A1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18" name="Text Box 210">
          <a:extLst>
            <a:ext uri="{FF2B5EF4-FFF2-40B4-BE49-F238E27FC236}">
              <a16:creationId xmlns:a16="http://schemas.microsoft.com/office/drawing/2014/main" id="{87420908-EA71-4906-B05F-96EB94EDA21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19" name="Text Box 211">
          <a:extLst>
            <a:ext uri="{FF2B5EF4-FFF2-40B4-BE49-F238E27FC236}">
              <a16:creationId xmlns:a16="http://schemas.microsoft.com/office/drawing/2014/main" id="{5CBE9214-2A14-487E-9895-4AC7A97E76C4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20" name="Text Box 212">
          <a:extLst>
            <a:ext uri="{FF2B5EF4-FFF2-40B4-BE49-F238E27FC236}">
              <a16:creationId xmlns:a16="http://schemas.microsoft.com/office/drawing/2014/main" id="{FA7FD41E-A6CF-4B23-8455-18D12E71F0A2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21" name="Text Box 213">
          <a:extLst>
            <a:ext uri="{FF2B5EF4-FFF2-40B4-BE49-F238E27FC236}">
              <a16:creationId xmlns:a16="http://schemas.microsoft.com/office/drawing/2014/main" id="{40D239CF-CCA5-47BB-A68C-116744141CD5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37</xdr:row>
      <xdr:rowOff>0</xdr:rowOff>
    </xdr:from>
    <xdr:to>
      <xdr:col>16</xdr:col>
      <xdr:colOff>381000</xdr:colOff>
      <xdr:row>38</xdr:row>
      <xdr:rowOff>9525</xdr:rowOff>
    </xdr:to>
    <xdr:sp macro="" textlink="">
      <xdr:nvSpPr>
        <xdr:cNvPr id="41522" name="Text Box 214">
          <a:extLst>
            <a:ext uri="{FF2B5EF4-FFF2-40B4-BE49-F238E27FC236}">
              <a16:creationId xmlns:a16="http://schemas.microsoft.com/office/drawing/2014/main" id="{B941BEC8-A86C-4BB8-8859-B6691F6B78EC}"/>
            </a:ext>
          </a:extLst>
        </xdr:cNvPr>
        <xdr:cNvSpPr txBox="1">
          <a:spLocks noChangeArrowheads="1"/>
        </xdr:cNvSpPr>
      </xdr:nvSpPr>
      <xdr:spPr bwMode="auto">
        <a:xfrm>
          <a:off x="9782175" y="685800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23" name="Text Box 216">
          <a:extLst>
            <a:ext uri="{FF2B5EF4-FFF2-40B4-BE49-F238E27FC236}">
              <a16:creationId xmlns:a16="http://schemas.microsoft.com/office/drawing/2014/main" id="{7F7A0B69-3D94-4B74-ADF0-24B43F038891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24" name="Text Box 217">
          <a:extLst>
            <a:ext uri="{FF2B5EF4-FFF2-40B4-BE49-F238E27FC236}">
              <a16:creationId xmlns:a16="http://schemas.microsoft.com/office/drawing/2014/main" id="{537823A4-0059-4034-8CA6-6236341F4E90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25" name="Text Box 218">
          <a:extLst>
            <a:ext uri="{FF2B5EF4-FFF2-40B4-BE49-F238E27FC236}">
              <a16:creationId xmlns:a16="http://schemas.microsoft.com/office/drawing/2014/main" id="{D3B84662-9FFA-44C5-9CBD-CD08E6CBF3F8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26" name="Text Box 219">
          <a:extLst>
            <a:ext uri="{FF2B5EF4-FFF2-40B4-BE49-F238E27FC236}">
              <a16:creationId xmlns:a16="http://schemas.microsoft.com/office/drawing/2014/main" id="{4C58F8A5-3048-421F-B51D-253CA57AC6CB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27" name="Text Box 220">
          <a:extLst>
            <a:ext uri="{FF2B5EF4-FFF2-40B4-BE49-F238E27FC236}">
              <a16:creationId xmlns:a16="http://schemas.microsoft.com/office/drawing/2014/main" id="{601C0B81-21D0-47E8-A096-40897A6C93AA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28" name="Text Box 221">
          <a:extLst>
            <a:ext uri="{FF2B5EF4-FFF2-40B4-BE49-F238E27FC236}">
              <a16:creationId xmlns:a16="http://schemas.microsoft.com/office/drawing/2014/main" id="{914C2487-716C-4CB9-A4B6-DFC15FB8D7B1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29" name="Text Box 222">
          <a:extLst>
            <a:ext uri="{FF2B5EF4-FFF2-40B4-BE49-F238E27FC236}">
              <a16:creationId xmlns:a16="http://schemas.microsoft.com/office/drawing/2014/main" id="{D1294657-F290-4F8B-964E-FD9CEF6B0DE6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30" name="Text Box 223">
          <a:extLst>
            <a:ext uri="{FF2B5EF4-FFF2-40B4-BE49-F238E27FC236}">
              <a16:creationId xmlns:a16="http://schemas.microsoft.com/office/drawing/2014/main" id="{F667D62D-BFC7-426E-96F3-2E0552B5C770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31" name="Text Box 224">
          <a:extLst>
            <a:ext uri="{FF2B5EF4-FFF2-40B4-BE49-F238E27FC236}">
              <a16:creationId xmlns:a16="http://schemas.microsoft.com/office/drawing/2014/main" id="{7DE2AEFB-556F-4026-A5A1-52C979BB2B93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32" name="Text Box 225">
          <a:extLst>
            <a:ext uri="{FF2B5EF4-FFF2-40B4-BE49-F238E27FC236}">
              <a16:creationId xmlns:a16="http://schemas.microsoft.com/office/drawing/2014/main" id="{595FB3D9-DA9D-4E1C-B09F-72D4A9038B26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33" name="Text Box 226">
          <a:extLst>
            <a:ext uri="{FF2B5EF4-FFF2-40B4-BE49-F238E27FC236}">
              <a16:creationId xmlns:a16="http://schemas.microsoft.com/office/drawing/2014/main" id="{E31CEC56-4886-4AD3-84AD-8E6555CEAE88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34" name="Text Box 227">
          <a:extLst>
            <a:ext uri="{FF2B5EF4-FFF2-40B4-BE49-F238E27FC236}">
              <a16:creationId xmlns:a16="http://schemas.microsoft.com/office/drawing/2014/main" id="{B92271EA-85EC-4702-8FC4-B964D93B8222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35" name="Text Box 228">
          <a:extLst>
            <a:ext uri="{FF2B5EF4-FFF2-40B4-BE49-F238E27FC236}">
              <a16:creationId xmlns:a16="http://schemas.microsoft.com/office/drawing/2014/main" id="{7D2C632F-4212-4A52-9DC4-0EE8F31CFC5F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36" name="Text Box 229">
          <a:extLst>
            <a:ext uri="{FF2B5EF4-FFF2-40B4-BE49-F238E27FC236}">
              <a16:creationId xmlns:a16="http://schemas.microsoft.com/office/drawing/2014/main" id="{943902C3-CC64-4708-BCCD-4AD4A510197E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37" name="Text Box 230">
          <a:extLst>
            <a:ext uri="{FF2B5EF4-FFF2-40B4-BE49-F238E27FC236}">
              <a16:creationId xmlns:a16="http://schemas.microsoft.com/office/drawing/2014/main" id="{2E3E9F96-5FAB-4AE8-8049-68C289AB30BA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38" name="Text Box 231">
          <a:extLst>
            <a:ext uri="{FF2B5EF4-FFF2-40B4-BE49-F238E27FC236}">
              <a16:creationId xmlns:a16="http://schemas.microsoft.com/office/drawing/2014/main" id="{4B0D5CEF-CD17-47F1-9EF8-580CBE962238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39" name="Text Box 232">
          <a:extLst>
            <a:ext uri="{FF2B5EF4-FFF2-40B4-BE49-F238E27FC236}">
              <a16:creationId xmlns:a16="http://schemas.microsoft.com/office/drawing/2014/main" id="{52CBCA24-8377-4A9B-BB63-97FA76E2C662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40" name="Text Box 233">
          <a:extLst>
            <a:ext uri="{FF2B5EF4-FFF2-40B4-BE49-F238E27FC236}">
              <a16:creationId xmlns:a16="http://schemas.microsoft.com/office/drawing/2014/main" id="{5FC91AC1-8AAF-4C7B-9B6A-D84EC6C615F8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41" name="Text Box 234">
          <a:extLst>
            <a:ext uri="{FF2B5EF4-FFF2-40B4-BE49-F238E27FC236}">
              <a16:creationId xmlns:a16="http://schemas.microsoft.com/office/drawing/2014/main" id="{F04AAEF6-976A-45D4-A53C-C4C4078B21CA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42" name="Text Box 235">
          <a:extLst>
            <a:ext uri="{FF2B5EF4-FFF2-40B4-BE49-F238E27FC236}">
              <a16:creationId xmlns:a16="http://schemas.microsoft.com/office/drawing/2014/main" id="{D0A38363-5BB3-4946-8E86-6B37211FAAD7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43" name="Text Box 237">
          <a:extLst>
            <a:ext uri="{FF2B5EF4-FFF2-40B4-BE49-F238E27FC236}">
              <a16:creationId xmlns:a16="http://schemas.microsoft.com/office/drawing/2014/main" id="{8CC1E940-C43C-4613-B454-A7865B9CAC5E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44" name="Text Box 238">
          <a:extLst>
            <a:ext uri="{FF2B5EF4-FFF2-40B4-BE49-F238E27FC236}">
              <a16:creationId xmlns:a16="http://schemas.microsoft.com/office/drawing/2014/main" id="{D576A5CD-65F8-44A9-A59C-0AB1A953345F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45" name="Text Box 239">
          <a:extLst>
            <a:ext uri="{FF2B5EF4-FFF2-40B4-BE49-F238E27FC236}">
              <a16:creationId xmlns:a16="http://schemas.microsoft.com/office/drawing/2014/main" id="{EA5A9170-AA7B-4C12-835F-982A4436121C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46" name="Text Box 240">
          <a:extLst>
            <a:ext uri="{FF2B5EF4-FFF2-40B4-BE49-F238E27FC236}">
              <a16:creationId xmlns:a16="http://schemas.microsoft.com/office/drawing/2014/main" id="{1D494871-D600-4E2F-808D-3A59B9152721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304800</xdr:colOff>
      <xdr:row>31</xdr:row>
      <xdr:rowOff>0</xdr:rowOff>
    </xdr:from>
    <xdr:to>
      <xdr:col>16</xdr:col>
      <xdr:colOff>381000</xdr:colOff>
      <xdr:row>32</xdr:row>
      <xdr:rowOff>76200</xdr:rowOff>
    </xdr:to>
    <xdr:sp macro="" textlink="">
      <xdr:nvSpPr>
        <xdr:cNvPr id="41547" name="Text Box 241">
          <a:extLst>
            <a:ext uri="{FF2B5EF4-FFF2-40B4-BE49-F238E27FC236}">
              <a16:creationId xmlns:a16="http://schemas.microsoft.com/office/drawing/2014/main" id="{06AF42BD-AD13-4ECF-8827-B522F4E998B5}"/>
            </a:ext>
          </a:extLst>
        </xdr:cNvPr>
        <xdr:cNvSpPr txBox="1">
          <a:spLocks noChangeArrowheads="1"/>
        </xdr:cNvSpPr>
      </xdr:nvSpPr>
      <xdr:spPr bwMode="auto">
        <a:xfrm>
          <a:off x="9782175" y="6000750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323850</xdr:colOff>
      <xdr:row>37</xdr:row>
      <xdr:rowOff>0</xdr:rowOff>
    </xdr:from>
    <xdr:to>
      <xdr:col>16</xdr:col>
      <xdr:colOff>390525</xdr:colOff>
      <xdr:row>38</xdr:row>
      <xdr:rowOff>9525</xdr:rowOff>
    </xdr:to>
    <xdr:sp macro="" textlink="">
      <xdr:nvSpPr>
        <xdr:cNvPr id="41548" name="Text Box 246">
          <a:extLst>
            <a:ext uri="{FF2B5EF4-FFF2-40B4-BE49-F238E27FC236}">
              <a16:creationId xmlns:a16="http://schemas.microsoft.com/office/drawing/2014/main" id="{545F7D1B-3F95-47E1-AD39-27F26B0C6EB8}"/>
            </a:ext>
          </a:extLst>
        </xdr:cNvPr>
        <xdr:cNvSpPr txBox="1">
          <a:spLocks noChangeArrowheads="1"/>
        </xdr:cNvSpPr>
      </xdr:nvSpPr>
      <xdr:spPr bwMode="auto">
        <a:xfrm>
          <a:off x="9801225" y="6858000"/>
          <a:ext cx="6667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390525</xdr:colOff>
      <xdr:row>23</xdr:row>
      <xdr:rowOff>66675</xdr:rowOff>
    </xdr:to>
    <xdr:sp macro="" textlink="">
      <xdr:nvSpPr>
        <xdr:cNvPr id="41549" name="Text Box 187">
          <a:extLst>
            <a:ext uri="{FF2B5EF4-FFF2-40B4-BE49-F238E27FC236}">
              <a16:creationId xmlns:a16="http://schemas.microsoft.com/office/drawing/2014/main" id="{36BFF90D-B4B1-4E2F-8402-D692A55D0693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76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30</xdr:row>
      <xdr:rowOff>0</xdr:rowOff>
    </xdr:from>
    <xdr:to>
      <xdr:col>16</xdr:col>
      <xdr:colOff>390525</xdr:colOff>
      <xdr:row>31</xdr:row>
      <xdr:rowOff>85725</xdr:rowOff>
    </xdr:to>
    <xdr:sp macro="" textlink="">
      <xdr:nvSpPr>
        <xdr:cNvPr id="41550" name="Text Box 188">
          <a:extLst>
            <a:ext uri="{FF2B5EF4-FFF2-40B4-BE49-F238E27FC236}">
              <a16:creationId xmlns:a16="http://schemas.microsoft.com/office/drawing/2014/main" id="{0904B4D5-6D2E-4569-A8AA-683229D3F97B}"/>
            </a:ext>
          </a:extLst>
        </xdr:cNvPr>
        <xdr:cNvSpPr txBox="1">
          <a:spLocks noChangeArrowheads="1"/>
        </xdr:cNvSpPr>
      </xdr:nvSpPr>
      <xdr:spPr bwMode="auto">
        <a:xfrm>
          <a:off x="9791700" y="585787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390525</xdr:colOff>
      <xdr:row>32</xdr:row>
      <xdr:rowOff>85725</xdr:rowOff>
    </xdr:to>
    <xdr:sp macro="" textlink="">
      <xdr:nvSpPr>
        <xdr:cNvPr id="41551" name="Text Box 189">
          <a:extLst>
            <a:ext uri="{FF2B5EF4-FFF2-40B4-BE49-F238E27FC236}">
              <a16:creationId xmlns:a16="http://schemas.microsoft.com/office/drawing/2014/main" id="{4AC7817A-81CE-4161-B485-792561897163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390525</xdr:colOff>
      <xdr:row>32</xdr:row>
      <xdr:rowOff>85725</xdr:rowOff>
    </xdr:to>
    <xdr:sp macro="" textlink="">
      <xdr:nvSpPr>
        <xdr:cNvPr id="41552" name="Text Box 190">
          <a:extLst>
            <a:ext uri="{FF2B5EF4-FFF2-40B4-BE49-F238E27FC236}">
              <a16:creationId xmlns:a16="http://schemas.microsoft.com/office/drawing/2014/main" id="{BB149454-5C80-4930-9605-A86D4593B24F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390525</xdr:colOff>
      <xdr:row>32</xdr:row>
      <xdr:rowOff>85725</xdr:rowOff>
    </xdr:to>
    <xdr:sp macro="" textlink="">
      <xdr:nvSpPr>
        <xdr:cNvPr id="41553" name="Text Box 191">
          <a:extLst>
            <a:ext uri="{FF2B5EF4-FFF2-40B4-BE49-F238E27FC236}">
              <a16:creationId xmlns:a16="http://schemas.microsoft.com/office/drawing/2014/main" id="{FFFCEFED-61CA-4BA5-BF9E-061CA1F11B74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31</xdr:row>
      <xdr:rowOff>0</xdr:rowOff>
    </xdr:from>
    <xdr:to>
      <xdr:col>16</xdr:col>
      <xdr:colOff>390525</xdr:colOff>
      <xdr:row>32</xdr:row>
      <xdr:rowOff>85725</xdr:rowOff>
    </xdr:to>
    <xdr:sp macro="" textlink="">
      <xdr:nvSpPr>
        <xdr:cNvPr id="41554" name="Text Box 192">
          <a:extLst>
            <a:ext uri="{FF2B5EF4-FFF2-40B4-BE49-F238E27FC236}">
              <a16:creationId xmlns:a16="http://schemas.microsoft.com/office/drawing/2014/main" id="{4A02EBA9-01B5-4E39-B532-D79CD375BC58}"/>
            </a:ext>
          </a:extLst>
        </xdr:cNvPr>
        <xdr:cNvSpPr txBox="1">
          <a:spLocks noChangeArrowheads="1"/>
        </xdr:cNvSpPr>
      </xdr:nvSpPr>
      <xdr:spPr bwMode="auto">
        <a:xfrm>
          <a:off x="9791700" y="6000750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390525</xdr:colOff>
      <xdr:row>33</xdr:row>
      <xdr:rowOff>85725</xdr:rowOff>
    </xdr:to>
    <xdr:sp macro="" textlink="">
      <xdr:nvSpPr>
        <xdr:cNvPr id="41555" name="Text Box 193">
          <a:extLst>
            <a:ext uri="{FF2B5EF4-FFF2-40B4-BE49-F238E27FC236}">
              <a16:creationId xmlns:a16="http://schemas.microsoft.com/office/drawing/2014/main" id="{6CD97010-F6DD-42B6-9800-1BA6B3AE4E6A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390525</xdr:colOff>
      <xdr:row>33</xdr:row>
      <xdr:rowOff>85725</xdr:rowOff>
    </xdr:to>
    <xdr:sp macro="" textlink="">
      <xdr:nvSpPr>
        <xdr:cNvPr id="41556" name="Text Box 194">
          <a:extLst>
            <a:ext uri="{FF2B5EF4-FFF2-40B4-BE49-F238E27FC236}">
              <a16:creationId xmlns:a16="http://schemas.microsoft.com/office/drawing/2014/main" id="{F5203A4A-76A3-4ED9-9891-10B815F8299E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390525</xdr:colOff>
      <xdr:row>33</xdr:row>
      <xdr:rowOff>85725</xdr:rowOff>
    </xdr:to>
    <xdr:sp macro="" textlink="">
      <xdr:nvSpPr>
        <xdr:cNvPr id="41557" name="Text Box 195">
          <a:extLst>
            <a:ext uri="{FF2B5EF4-FFF2-40B4-BE49-F238E27FC236}">
              <a16:creationId xmlns:a16="http://schemas.microsoft.com/office/drawing/2014/main" id="{A9367A3D-EA91-466A-A0E7-8C19BE1C32D4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390525</xdr:colOff>
      <xdr:row>23</xdr:row>
      <xdr:rowOff>66675</xdr:rowOff>
    </xdr:to>
    <xdr:sp macro="" textlink="">
      <xdr:nvSpPr>
        <xdr:cNvPr id="41558" name="Text Box 193">
          <a:extLst>
            <a:ext uri="{FF2B5EF4-FFF2-40B4-BE49-F238E27FC236}">
              <a16:creationId xmlns:a16="http://schemas.microsoft.com/office/drawing/2014/main" id="{92DA217C-5FE2-49BF-864F-947CFFCC561E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76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390525</xdr:colOff>
      <xdr:row>23</xdr:row>
      <xdr:rowOff>66675</xdr:rowOff>
    </xdr:to>
    <xdr:sp macro="" textlink="">
      <xdr:nvSpPr>
        <xdr:cNvPr id="41559" name="Text Box 194">
          <a:extLst>
            <a:ext uri="{FF2B5EF4-FFF2-40B4-BE49-F238E27FC236}">
              <a16:creationId xmlns:a16="http://schemas.microsoft.com/office/drawing/2014/main" id="{6D4F45BA-94E3-414A-AEA7-AA6187E2C189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76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22</xdr:row>
      <xdr:rowOff>0</xdr:rowOff>
    </xdr:from>
    <xdr:to>
      <xdr:col>16</xdr:col>
      <xdr:colOff>390525</xdr:colOff>
      <xdr:row>23</xdr:row>
      <xdr:rowOff>66675</xdr:rowOff>
    </xdr:to>
    <xdr:sp macro="" textlink="">
      <xdr:nvSpPr>
        <xdr:cNvPr id="41560" name="Text Box 195">
          <a:extLst>
            <a:ext uri="{FF2B5EF4-FFF2-40B4-BE49-F238E27FC236}">
              <a16:creationId xmlns:a16="http://schemas.microsoft.com/office/drawing/2014/main" id="{8D194607-C90F-46CE-AD4B-12058BA6A026}"/>
            </a:ext>
          </a:extLst>
        </xdr:cNvPr>
        <xdr:cNvSpPr txBox="1">
          <a:spLocks noChangeArrowheads="1"/>
        </xdr:cNvSpPr>
      </xdr:nvSpPr>
      <xdr:spPr bwMode="auto">
        <a:xfrm>
          <a:off x="9791700" y="4143375"/>
          <a:ext cx="76200" cy="3524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19</xdr:row>
      <xdr:rowOff>0</xdr:rowOff>
    </xdr:from>
    <xdr:to>
      <xdr:col>16</xdr:col>
      <xdr:colOff>390525</xdr:colOff>
      <xdr:row>20</xdr:row>
      <xdr:rowOff>9525</xdr:rowOff>
    </xdr:to>
    <xdr:sp macro="" textlink="">
      <xdr:nvSpPr>
        <xdr:cNvPr id="41561" name="Text Box 193">
          <a:extLst>
            <a:ext uri="{FF2B5EF4-FFF2-40B4-BE49-F238E27FC236}">
              <a16:creationId xmlns:a16="http://schemas.microsoft.com/office/drawing/2014/main" id="{08E592B4-B482-4282-BB95-99B57FFCAEA7}"/>
            </a:ext>
          </a:extLst>
        </xdr:cNvPr>
        <xdr:cNvSpPr txBox="1">
          <a:spLocks noChangeArrowheads="1"/>
        </xdr:cNvSpPr>
      </xdr:nvSpPr>
      <xdr:spPr bwMode="auto">
        <a:xfrm>
          <a:off x="9791700" y="3571875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19</xdr:row>
      <xdr:rowOff>0</xdr:rowOff>
    </xdr:from>
    <xdr:to>
      <xdr:col>16</xdr:col>
      <xdr:colOff>390525</xdr:colOff>
      <xdr:row>20</xdr:row>
      <xdr:rowOff>9525</xdr:rowOff>
    </xdr:to>
    <xdr:sp macro="" textlink="">
      <xdr:nvSpPr>
        <xdr:cNvPr id="41562" name="Text Box 194">
          <a:extLst>
            <a:ext uri="{FF2B5EF4-FFF2-40B4-BE49-F238E27FC236}">
              <a16:creationId xmlns:a16="http://schemas.microsoft.com/office/drawing/2014/main" id="{AE9F6E91-7CB2-4AF2-8ED1-C24F9583033D}"/>
            </a:ext>
          </a:extLst>
        </xdr:cNvPr>
        <xdr:cNvSpPr txBox="1">
          <a:spLocks noChangeArrowheads="1"/>
        </xdr:cNvSpPr>
      </xdr:nvSpPr>
      <xdr:spPr bwMode="auto">
        <a:xfrm>
          <a:off x="9791700" y="3571875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19</xdr:row>
      <xdr:rowOff>0</xdr:rowOff>
    </xdr:from>
    <xdr:to>
      <xdr:col>16</xdr:col>
      <xdr:colOff>390525</xdr:colOff>
      <xdr:row>20</xdr:row>
      <xdr:rowOff>9525</xdr:rowOff>
    </xdr:to>
    <xdr:sp macro="" textlink="">
      <xdr:nvSpPr>
        <xdr:cNvPr id="41563" name="Text Box 195">
          <a:extLst>
            <a:ext uri="{FF2B5EF4-FFF2-40B4-BE49-F238E27FC236}">
              <a16:creationId xmlns:a16="http://schemas.microsoft.com/office/drawing/2014/main" id="{1C18766C-BA4D-47F0-B020-F7062397372E}"/>
            </a:ext>
          </a:extLst>
        </xdr:cNvPr>
        <xdr:cNvSpPr txBox="1">
          <a:spLocks noChangeArrowheads="1"/>
        </xdr:cNvSpPr>
      </xdr:nvSpPr>
      <xdr:spPr bwMode="auto">
        <a:xfrm>
          <a:off x="9791700" y="3571875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390525</xdr:colOff>
      <xdr:row>33</xdr:row>
      <xdr:rowOff>85725</xdr:rowOff>
    </xdr:to>
    <xdr:sp macro="" textlink="">
      <xdr:nvSpPr>
        <xdr:cNvPr id="41564" name="Text Box 193">
          <a:extLst>
            <a:ext uri="{FF2B5EF4-FFF2-40B4-BE49-F238E27FC236}">
              <a16:creationId xmlns:a16="http://schemas.microsoft.com/office/drawing/2014/main" id="{D479A07E-6740-42F4-917A-58FB53F739A7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390525</xdr:colOff>
      <xdr:row>33</xdr:row>
      <xdr:rowOff>85725</xdr:rowOff>
    </xdr:to>
    <xdr:sp macro="" textlink="">
      <xdr:nvSpPr>
        <xdr:cNvPr id="41565" name="Text Box 194">
          <a:extLst>
            <a:ext uri="{FF2B5EF4-FFF2-40B4-BE49-F238E27FC236}">
              <a16:creationId xmlns:a16="http://schemas.microsoft.com/office/drawing/2014/main" id="{4EC8A6DD-9CE6-4262-856D-9F9A9C4AC1C0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32</xdr:row>
      <xdr:rowOff>0</xdr:rowOff>
    </xdr:from>
    <xdr:to>
      <xdr:col>16</xdr:col>
      <xdr:colOff>390525</xdr:colOff>
      <xdr:row>33</xdr:row>
      <xdr:rowOff>85725</xdr:rowOff>
    </xdr:to>
    <xdr:sp macro="" textlink="">
      <xdr:nvSpPr>
        <xdr:cNvPr id="41566" name="Text Box 195">
          <a:extLst>
            <a:ext uri="{FF2B5EF4-FFF2-40B4-BE49-F238E27FC236}">
              <a16:creationId xmlns:a16="http://schemas.microsoft.com/office/drawing/2014/main" id="{2B7D6788-980E-4210-BA68-AA118EB05BE5}"/>
            </a:ext>
          </a:extLst>
        </xdr:cNvPr>
        <xdr:cNvSpPr txBox="1">
          <a:spLocks noChangeArrowheads="1"/>
        </xdr:cNvSpPr>
      </xdr:nvSpPr>
      <xdr:spPr bwMode="auto">
        <a:xfrm>
          <a:off x="9791700" y="6143625"/>
          <a:ext cx="762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33</xdr:row>
      <xdr:rowOff>0</xdr:rowOff>
    </xdr:from>
    <xdr:to>
      <xdr:col>16</xdr:col>
      <xdr:colOff>390525</xdr:colOff>
      <xdr:row>34</xdr:row>
      <xdr:rowOff>133350</xdr:rowOff>
    </xdr:to>
    <xdr:sp macro="" textlink="">
      <xdr:nvSpPr>
        <xdr:cNvPr id="41567" name="Text Box 193">
          <a:extLst>
            <a:ext uri="{FF2B5EF4-FFF2-40B4-BE49-F238E27FC236}">
              <a16:creationId xmlns:a16="http://schemas.microsoft.com/office/drawing/2014/main" id="{E255204E-10C0-4123-B4A7-DC2F3DEC2E67}"/>
            </a:ext>
          </a:extLst>
        </xdr:cNvPr>
        <xdr:cNvSpPr txBox="1">
          <a:spLocks noChangeArrowheads="1"/>
        </xdr:cNvSpPr>
      </xdr:nvSpPr>
      <xdr:spPr bwMode="auto">
        <a:xfrm>
          <a:off x="9791700" y="6286500"/>
          <a:ext cx="762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33</xdr:row>
      <xdr:rowOff>0</xdr:rowOff>
    </xdr:from>
    <xdr:to>
      <xdr:col>16</xdr:col>
      <xdr:colOff>390525</xdr:colOff>
      <xdr:row>34</xdr:row>
      <xdr:rowOff>133350</xdr:rowOff>
    </xdr:to>
    <xdr:sp macro="" textlink="">
      <xdr:nvSpPr>
        <xdr:cNvPr id="41568" name="Text Box 194">
          <a:extLst>
            <a:ext uri="{FF2B5EF4-FFF2-40B4-BE49-F238E27FC236}">
              <a16:creationId xmlns:a16="http://schemas.microsoft.com/office/drawing/2014/main" id="{CE857537-B8C9-41C3-B6FD-ED1466A4AF7E}"/>
            </a:ext>
          </a:extLst>
        </xdr:cNvPr>
        <xdr:cNvSpPr txBox="1">
          <a:spLocks noChangeArrowheads="1"/>
        </xdr:cNvSpPr>
      </xdr:nvSpPr>
      <xdr:spPr bwMode="auto">
        <a:xfrm>
          <a:off x="9791700" y="6286500"/>
          <a:ext cx="762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33</xdr:row>
      <xdr:rowOff>0</xdr:rowOff>
    </xdr:from>
    <xdr:to>
      <xdr:col>16</xdr:col>
      <xdr:colOff>390525</xdr:colOff>
      <xdr:row>34</xdr:row>
      <xdr:rowOff>133350</xdr:rowOff>
    </xdr:to>
    <xdr:sp macro="" textlink="">
      <xdr:nvSpPr>
        <xdr:cNvPr id="41569" name="Text Box 195">
          <a:extLst>
            <a:ext uri="{FF2B5EF4-FFF2-40B4-BE49-F238E27FC236}">
              <a16:creationId xmlns:a16="http://schemas.microsoft.com/office/drawing/2014/main" id="{22D3523C-5E3B-42B8-87A5-4557E2986F8C}"/>
            </a:ext>
          </a:extLst>
        </xdr:cNvPr>
        <xdr:cNvSpPr txBox="1">
          <a:spLocks noChangeArrowheads="1"/>
        </xdr:cNvSpPr>
      </xdr:nvSpPr>
      <xdr:spPr bwMode="auto">
        <a:xfrm>
          <a:off x="9791700" y="6286500"/>
          <a:ext cx="76200" cy="276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219075</xdr:rowOff>
    </xdr:to>
    <xdr:sp macro="" textlink="">
      <xdr:nvSpPr>
        <xdr:cNvPr id="41570" name="Text Box 187">
          <a:extLst>
            <a:ext uri="{FF2B5EF4-FFF2-40B4-BE49-F238E27FC236}">
              <a16:creationId xmlns:a16="http://schemas.microsoft.com/office/drawing/2014/main" id="{D26DA766-6C3A-4497-B17E-8A9D78CAA056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219075</xdr:rowOff>
    </xdr:to>
    <xdr:sp macro="" textlink="">
      <xdr:nvSpPr>
        <xdr:cNvPr id="41571" name="Text Box 193">
          <a:extLst>
            <a:ext uri="{FF2B5EF4-FFF2-40B4-BE49-F238E27FC236}">
              <a16:creationId xmlns:a16="http://schemas.microsoft.com/office/drawing/2014/main" id="{728A47A4-19E9-40C3-A69B-51E71624730E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219075</xdr:rowOff>
    </xdr:to>
    <xdr:sp macro="" textlink="">
      <xdr:nvSpPr>
        <xdr:cNvPr id="41572" name="Text Box 194">
          <a:extLst>
            <a:ext uri="{FF2B5EF4-FFF2-40B4-BE49-F238E27FC236}">
              <a16:creationId xmlns:a16="http://schemas.microsoft.com/office/drawing/2014/main" id="{FE64BD4E-FE5D-42DA-9168-DC77217A687D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21</xdr:row>
      <xdr:rowOff>0</xdr:rowOff>
    </xdr:from>
    <xdr:to>
      <xdr:col>16</xdr:col>
      <xdr:colOff>390525</xdr:colOff>
      <xdr:row>21</xdr:row>
      <xdr:rowOff>219075</xdr:rowOff>
    </xdr:to>
    <xdr:sp macro="" textlink="">
      <xdr:nvSpPr>
        <xdr:cNvPr id="41573" name="Text Box 195">
          <a:extLst>
            <a:ext uri="{FF2B5EF4-FFF2-40B4-BE49-F238E27FC236}">
              <a16:creationId xmlns:a16="http://schemas.microsoft.com/office/drawing/2014/main" id="{FA277CD2-3BA5-47F2-8B57-D294814419BA}"/>
            </a:ext>
          </a:extLst>
        </xdr:cNvPr>
        <xdr:cNvSpPr txBox="1">
          <a:spLocks noChangeArrowheads="1"/>
        </xdr:cNvSpPr>
      </xdr:nvSpPr>
      <xdr:spPr bwMode="auto">
        <a:xfrm>
          <a:off x="9791700" y="3857625"/>
          <a:ext cx="7620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390525</xdr:colOff>
      <xdr:row>21</xdr:row>
      <xdr:rowOff>9525</xdr:rowOff>
    </xdr:to>
    <xdr:sp macro="" textlink="">
      <xdr:nvSpPr>
        <xdr:cNvPr id="41574" name="Text Box 193">
          <a:extLst>
            <a:ext uri="{FF2B5EF4-FFF2-40B4-BE49-F238E27FC236}">
              <a16:creationId xmlns:a16="http://schemas.microsoft.com/office/drawing/2014/main" id="{88A3BD56-A843-4944-A7AD-814B22B9AF7D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390525</xdr:colOff>
      <xdr:row>21</xdr:row>
      <xdr:rowOff>9525</xdr:rowOff>
    </xdr:to>
    <xdr:sp macro="" textlink="">
      <xdr:nvSpPr>
        <xdr:cNvPr id="41575" name="Text Box 194">
          <a:extLst>
            <a:ext uri="{FF2B5EF4-FFF2-40B4-BE49-F238E27FC236}">
              <a16:creationId xmlns:a16="http://schemas.microsoft.com/office/drawing/2014/main" id="{0B3E240E-3208-4330-AC5E-104303B57D1E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314325</xdr:colOff>
      <xdr:row>20</xdr:row>
      <xdr:rowOff>0</xdr:rowOff>
    </xdr:from>
    <xdr:to>
      <xdr:col>16</xdr:col>
      <xdr:colOff>390525</xdr:colOff>
      <xdr:row>21</xdr:row>
      <xdr:rowOff>9525</xdr:rowOff>
    </xdr:to>
    <xdr:sp macro="" textlink="">
      <xdr:nvSpPr>
        <xdr:cNvPr id="41576" name="Text Box 195">
          <a:extLst>
            <a:ext uri="{FF2B5EF4-FFF2-40B4-BE49-F238E27FC236}">
              <a16:creationId xmlns:a16="http://schemas.microsoft.com/office/drawing/2014/main" id="{F77271FC-2204-441C-A9C7-309F2B3CDA87}"/>
            </a:ext>
          </a:extLst>
        </xdr:cNvPr>
        <xdr:cNvSpPr txBox="1">
          <a:spLocks noChangeArrowheads="1"/>
        </xdr:cNvSpPr>
      </xdr:nvSpPr>
      <xdr:spPr bwMode="auto">
        <a:xfrm>
          <a:off x="9791700" y="3714750"/>
          <a:ext cx="76200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SNAS16\Kopejiedati\_LNA%20dz&#299;vojam&#257;s%20m&#257;jas\_Aisteres%207\_Aisteres%207%20Altum\da_aisteres_7_17102018+21.11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"/>
      <sheetName val="KPDV"/>
      <sheetName val="AR1"/>
      <sheetName val="AR2"/>
      <sheetName val="L1"/>
      <sheetName val="L2"/>
      <sheetName val="apjom"/>
      <sheetName val="cokol1"/>
      <sheetName val="cokol2"/>
      <sheetName val="pag1"/>
      <sheetName val="pag2"/>
      <sheetName val="bēniņi1"/>
      <sheetName val="bēniņi2"/>
      <sheetName val="jumt1"/>
      <sheetName val="jumtseg1"/>
      <sheetName val="jumt2"/>
      <sheetName val="jumtseg2"/>
      <sheetName val="Ieeja1"/>
      <sheetName val="Ieeja2"/>
      <sheetName val="lodz1"/>
      <sheetName val="lodz-2"/>
      <sheetName val="AVK"/>
      <sheetName val="K1"/>
      <sheetName val="U1"/>
      <sheetName val="Komun.šahtas"/>
      <sheetName val="zibens1"/>
      <sheetName val="zibens2"/>
    </sheetNames>
    <sheetDataSet>
      <sheetData sheetId="0"/>
      <sheetData sheetId="1">
        <row r="4">
          <cell r="A4" t="str">
            <v>Būves nosaukums:  Dzīvojamās māja</v>
          </cell>
        </row>
        <row r="5">
          <cell r="A5" t="str">
            <v>Objekta nosaukums: Dzīvojamās ēkas fasādes vienkāršota atjaunošana</v>
          </cell>
        </row>
        <row r="6">
          <cell r="A6" t="str">
            <v>Objekta adrese: Aisteres iela 7, Liepājā</v>
          </cell>
        </row>
        <row r="7">
          <cell r="A7" t="str">
            <v>Pasūtījuma Nr.WS-41-17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409FD-34F9-4A86-8878-6F6BCEB482BD}">
  <sheetPr>
    <tabColor rgb="FF92D050"/>
  </sheetPr>
  <dimension ref="A1:DI24"/>
  <sheetViews>
    <sheetView view="pageBreakPreview" zoomScale="115" zoomScaleSheetLayoutView="115" workbookViewId="0">
      <selection activeCell="B17" sqref="B17"/>
    </sheetView>
  </sheetViews>
  <sheetFormatPr defaultColWidth="9.42578125" defaultRowHeight="11.25" x14ac:dyDescent="0.25"/>
  <cols>
    <col min="1" max="1" width="9.85546875" style="28" customWidth="1"/>
    <col min="2" max="2" width="60.85546875" style="32" customWidth="1"/>
    <col min="3" max="3" width="6" style="28" customWidth="1"/>
    <col min="4" max="4" width="16.28515625" style="32" bestFit="1" customWidth="1"/>
    <col min="5" max="256" width="9.42578125" style="32"/>
    <col min="257" max="257" width="9.85546875" style="32" customWidth="1"/>
    <col min="258" max="258" width="60.85546875" style="32" customWidth="1"/>
    <col min="259" max="259" width="6" style="32" customWidth="1"/>
    <col min="260" max="260" width="16.28515625" style="32" bestFit="1" customWidth="1"/>
    <col min="261" max="512" width="9.42578125" style="32"/>
    <col min="513" max="513" width="9.85546875" style="32" customWidth="1"/>
    <col min="514" max="514" width="60.85546875" style="32" customWidth="1"/>
    <col min="515" max="515" width="6" style="32" customWidth="1"/>
    <col min="516" max="516" width="16.28515625" style="32" bestFit="1" customWidth="1"/>
    <col min="517" max="768" width="9.42578125" style="32"/>
    <col min="769" max="769" width="9.85546875" style="32" customWidth="1"/>
    <col min="770" max="770" width="60.85546875" style="32" customWidth="1"/>
    <col min="771" max="771" width="6" style="32" customWidth="1"/>
    <col min="772" max="772" width="16.28515625" style="32" bestFit="1" customWidth="1"/>
    <col min="773" max="1024" width="9.42578125" style="32"/>
    <col min="1025" max="1025" width="9.85546875" style="32" customWidth="1"/>
    <col min="1026" max="1026" width="60.85546875" style="32" customWidth="1"/>
    <col min="1027" max="1027" width="6" style="32" customWidth="1"/>
    <col min="1028" max="1028" width="16.28515625" style="32" bestFit="1" customWidth="1"/>
    <col min="1029" max="1280" width="9.42578125" style="32"/>
    <col min="1281" max="1281" width="9.85546875" style="32" customWidth="1"/>
    <col min="1282" max="1282" width="60.85546875" style="32" customWidth="1"/>
    <col min="1283" max="1283" width="6" style="32" customWidth="1"/>
    <col min="1284" max="1284" width="16.28515625" style="32" bestFit="1" customWidth="1"/>
    <col min="1285" max="1536" width="9.42578125" style="32"/>
    <col min="1537" max="1537" width="9.85546875" style="32" customWidth="1"/>
    <col min="1538" max="1538" width="60.85546875" style="32" customWidth="1"/>
    <col min="1539" max="1539" width="6" style="32" customWidth="1"/>
    <col min="1540" max="1540" width="16.28515625" style="32" bestFit="1" customWidth="1"/>
    <col min="1541" max="1792" width="9.42578125" style="32"/>
    <col min="1793" max="1793" width="9.85546875" style="32" customWidth="1"/>
    <col min="1794" max="1794" width="60.85546875" style="32" customWidth="1"/>
    <col min="1795" max="1795" width="6" style="32" customWidth="1"/>
    <col min="1796" max="1796" width="16.28515625" style="32" bestFit="1" customWidth="1"/>
    <col min="1797" max="2048" width="9.42578125" style="32"/>
    <col min="2049" max="2049" width="9.85546875" style="32" customWidth="1"/>
    <col min="2050" max="2050" width="60.85546875" style="32" customWidth="1"/>
    <col min="2051" max="2051" width="6" style="32" customWidth="1"/>
    <col min="2052" max="2052" width="16.28515625" style="32" bestFit="1" customWidth="1"/>
    <col min="2053" max="2304" width="9.42578125" style="32"/>
    <col min="2305" max="2305" width="9.85546875" style="32" customWidth="1"/>
    <col min="2306" max="2306" width="60.85546875" style="32" customWidth="1"/>
    <col min="2307" max="2307" width="6" style="32" customWidth="1"/>
    <col min="2308" max="2308" width="16.28515625" style="32" bestFit="1" customWidth="1"/>
    <col min="2309" max="2560" width="9.42578125" style="32"/>
    <col min="2561" max="2561" width="9.85546875" style="32" customWidth="1"/>
    <col min="2562" max="2562" width="60.85546875" style="32" customWidth="1"/>
    <col min="2563" max="2563" width="6" style="32" customWidth="1"/>
    <col min="2564" max="2564" width="16.28515625" style="32" bestFit="1" customWidth="1"/>
    <col min="2565" max="2816" width="9.42578125" style="32"/>
    <col min="2817" max="2817" width="9.85546875" style="32" customWidth="1"/>
    <col min="2818" max="2818" width="60.85546875" style="32" customWidth="1"/>
    <col min="2819" max="2819" width="6" style="32" customWidth="1"/>
    <col min="2820" max="2820" width="16.28515625" style="32" bestFit="1" customWidth="1"/>
    <col min="2821" max="3072" width="9.42578125" style="32"/>
    <col min="3073" max="3073" width="9.85546875" style="32" customWidth="1"/>
    <col min="3074" max="3074" width="60.85546875" style="32" customWidth="1"/>
    <col min="3075" max="3075" width="6" style="32" customWidth="1"/>
    <col min="3076" max="3076" width="16.28515625" style="32" bestFit="1" customWidth="1"/>
    <col min="3077" max="3328" width="9.42578125" style="32"/>
    <col min="3329" max="3329" width="9.85546875" style="32" customWidth="1"/>
    <col min="3330" max="3330" width="60.85546875" style="32" customWidth="1"/>
    <col min="3331" max="3331" width="6" style="32" customWidth="1"/>
    <col min="3332" max="3332" width="16.28515625" style="32" bestFit="1" customWidth="1"/>
    <col min="3333" max="3584" width="9.42578125" style="32"/>
    <col min="3585" max="3585" width="9.85546875" style="32" customWidth="1"/>
    <col min="3586" max="3586" width="60.85546875" style="32" customWidth="1"/>
    <col min="3587" max="3587" width="6" style="32" customWidth="1"/>
    <col min="3588" max="3588" width="16.28515625" style="32" bestFit="1" customWidth="1"/>
    <col min="3589" max="3840" width="9.42578125" style="32"/>
    <col min="3841" max="3841" width="9.85546875" style="32" customWidth="1"/>
    <col min="3842" max="3842" width="60.85546875" style="32" customWidth="1"/>
    <col min="3843" max="3843" width="6" style="32" customWidth="1"/>
    <col min="3844" max="3844" width="16.28515625" style="32" bestFit="1" customWidth="1"/>
    <col min="3845" max="4096" width="9.42578125" style="32"/>
    <col min="4097" max="4097" width="9.85546875" style="32" customWidth="1"/>
    <col min="4098" max="4098" width="60.85546875" style="32" customWidth="1"/>
    <col min="4099" max="4099" width="6" style="32" customWidth="1"/>
    <col min="4100" max="4100" width="16.28515625" style="32" bestFit="1" customWidth="1"/>
    <col min="4101" max="4352" width="9.42578125" style="32"/>
    <col min="4353" max="4353" width="9.85546875" style="32" customWidth="1"/>
    <col min="4354" max="4354" width="60.85546875" style="32" customWidth="1"/>
    <col min="4355" max="4355" width="6" style="32" customWidth="1"/>
    <col min="4356" max="4356" width="16.28515625" style="32" bestFit="1" customWidth="1"/>
    <col min="4357" max="4608" width="9.42578125" style="32"/>
    <col min="4609" max="4609" width="9.85546875" style="32" customWidth="1"/>
    <col min="4610" max="4610" width="60.85546875" style="32" customWidth="1"/>
    <col min="4611" max="4611" width="6" style="32" customWidth="1"/>
    <col min="4612" max="4612" width="16.28515625" style="32" bestFit="1" customWidth="1"/>
    <col min="4613" max="4864" width="9.42578125" style="32"/>
    <col min="4865" max="4865" width="9.85546875" style="32" customWidth="1"/>
    <col min="4866" max="4866" width="60.85546875" style="32" customWidth="1"/>
    <col min="4867" max="4867" width="6" style="32" customWidth="1"/>
    <col min="4868" max="4868" width="16.28515625" style="32" bestFit="1" customWidth="1"/>
    <col min="4869" max="5120" width="9.42578125" style="32"/>
    <col min="5121" max="5121" width="9.85546875" style="32" customWidth="1"/>
    <col min="5122" max="5122" width="60.85546875" style="32" customWidth="1"/>
    <col min="5123" max="5123" width="6" style="32" customWidth="1"/>
    <col min="5124" max="5124" width="16.28515625" style="32" bestFit="1" customWidth="1"/>
    <col min="5125" max="5376" width="9.42578125" style="32"/>
    <col min="5377" max="5377" width="9.85546875" style="32" customWidth="1"/>
    <col min="5378" max="5378" width="60.85546875" style="32" customWidth="1"/>
    <col min="5379" max="5379" width="6" style="32" customWidth="1"/>
    <col min="5380" max="5380" width="16.28515625" style="32" bestFit="1" customWidth="1"/>
    <col min="5381" max="5632" width="9.42578125" style="32"/>
    <col min="5633" max="5633" width="9.85546875" style="32" customWidth="1"/>
    <col min="5634" max="5634" width="60.85546875" style="32" customWidth="1"/>
    <col min="5635" max="5635" width="6" style="32" customWidth="1"/>
    <col min="5636" max="5636" width="16.28515625" style="32" bestFit="1" customWidth="1"/>
    <col min="5637" max="5888" width="9.42578125" style="32"/>
    <col min="5889" max="5889" width="9.85546875" style="32" customWidth="1"/>
    <col min="5890" max="5890" width="60.85546875" style="32" customWidth="1"/>
    <col min="5891" max="5891" width="6" style="32" customWidth="1"/>
    <col min="5892" max="5892" width="16.28515625" style="32" bestFit="1" customWidth="1"/>
    <col min="5893" max="6144" width="9.42578125" style="32"/>
    <col min="6145" max="6145" width="9.85546875" style="32" customWidth="1"/>
    <col min="6146" max="6146" width="60.85546875" style="32" customWidth="1"/>
    <col min="6147" max="6147" width="6" style="32" customWidth="1"/>
    <col min="6148" max="6148" width="16.28515625" style="32" bestFit="1" customWidth="1"/>
    <col min="6149" max="6400" width="9.42578125" style="32"/>
    <col min="6401" max="6401" width="9.85546875" style="32" customWidth="1"/>
    <col min="6402" max="6402" width="60.85546875" style="32" customWidth="1"/>
    <col min="6403" max="6403" width="6" style="32" customWidth="1"/>
    <col min="6404" max="6404" width="16.28515625" style="32" bestFit="1" customWidth="1"/>
    <col min="6405" max="6656" width="9.42578125" style="32"/>
    <col min="6657" max="6657" width="9.85546875" style="32" customWidth="1"/>
    <col min="6658" max="6658" width="60.85546875" style="32" customWidth="1"/>
    <col min="6659" max="6659" width="6" style="32" customWidth="1"/>
    <col min="6660" max="6660" width="16.28515625" style="32" bestFit="1" customWidth="1"/>
    <col min="6661" max="6912" width="9.42578125" style="32"/>
    <col min="6913" max="6913" width="9.85546875" style="32" customWidth="1"/>
    <col min="6914" max="6914" width="60.85546875" style="32" customWidth="1"/>
    <col min="6915" max="6915" width="6" style="32" customWidth="1"/>
    <col min="6916" max="6916" width="16.28515625" style="32" bestFit="1" customWidth="1"/>
    <col min="6917" max="7168" width="9.42578125" style="32"/>
    <col min="7169" max="7169" width="9.85546875" style="32" customWidth="1"/>
    <col min="7170" max="7170" width="60.85546875" style="32" customWidth="1"/>
    <col min="7171" max="7171" width="6" style="32" customWidth="1"/>
    <col min="7172" max="7172" width="16.28515625" style="32" bestFit="1" customWidth="1"/>
    <col min="7173" max="7424" width="9.42578125" style="32"/>
    <col min="7425" max="7425" width="9.85546875" style="32" customWidth="1"/>
    <col min="7426" max="7426" width="60.85546875" style="32" customWidth="1"/>
    <col min="7427" max="7427" width="6" style="32" customWidth="1"/>
    <col min="7428" max="7428" width="16.28515625" style="32" bestFit="1" customWidth="1"/>
    <col min="7429" max="7680" width="9.42578125" style="32"/>
    <col min="7681" max="7681" width="9.85546875" style="32" customWidth="1"/>
    <col min="7682" max="7682" width="60.85546875" style="32" customWidth="1"/>
    <col min="7683" max="7683" width="6" style="32" customWidth="1"/>
    <col min="7684" max="7684" width="16.28515625" style="32" bestFit="1" customWidth="1"/>
    <col min="7685" max="7936" width="9.42578125" style="32"/>
    <col min="7937" max="7937" width="9.85546875" style="32" customWidth="1"/>
    <col min="7938" max="7938" width="60.85546875" style="32" customWidth="1"/>
    <col min="7939" max="7939" width="6" style="32" customWidth="1"/>
    <col min="7940" max="7940" width="16.28515625" style="32" bestFit="1" customWidth="1"/>
    <col min="7941" max="8192" width="9.42578125" style="32"/>
    <col min="8193" max="8193" width="9.85546875" style="32" customWidth="1"/>
    <col min="8194" max="8194" width="60.85546875" style="32" customWidth="1"/>
    <col min="8195" max="8195" width="6" style="32" customWidth="1"/>
    <col min="8196" max="8196" width="16.28515625" style="32" bestFit="1" customWidth="1"/>
    <col min="8197" max="8448" width="9.42578125" style="32"/>
    <col min="8449" max="8449" width="9.85546875" style="32" customWidth="1"/>
    <col min="8450" max="8450" width="60.85546875" style="32" customWidth="1"/>
    <col min="8451" max="8451" width="6" style="32" customWidth="1"/>
    <col min="8452" max="8452" width="16.28515625" style="32" bestFit="1" customWidth="1"/>
    <col min="8453" max="8704" width="9.42578125" style="32"/>
    <col min="8705" max="8705" width="9.85546875" style="32" customWidth="1"/>
    <col min="8706" max="8706" width="60.85546875" style="32" customWidth="1"/>
    <col min="8707" max="8707" width="6" style="32" customWidth="1"/>
    <col min="8708" max="8708" width="16.28515625" style="32" bestFit="1" customWidth="1"/>
    <col min="8709" max="8960" width="9.42578125" style="32"/>
    <col min="8961" max="8961" width="9.85546875" style="32" customWidth="1"/>
    <col min="8962" max="8962" width="60.85546875" style="32" customWidth="1"/>
    <col min="8963" max="8963" width="6" style="32" customWidth="1"/>
    <col min="8964" max="8964" width="16.28515625" style="32" bestFit="1" customWidth="1"/>
    <col min="8965" max="9216" width="9.42578125" style="32"/>
    <col min="9217" max="9217" width="9.85546875" style="32" customWidth="1"/>
    <col min="9218" max="9218" width="60.85546875" style="32" customWidth="1"/>
    <col min="9219" max="9219" width="6" style="32" customWidth="1"/>
    <col min="9220" max="9220" width="16.28515625" style="32" bestFit="1" customWidth="1"/>
    <col min="9221" max="9472" width="9.42578125" style="32"/>
    <col min="9473" max="9473" width="9.85546875" style="32" customWidth="1"/>
    <col min="9474" max="9474" width="60.85546875" style="32" customWidth="1"/>
    <col min="9475" max="9475" width="6" style="32" customWidth="1"/>
    <col min="9476" max="9476" width="16.28515625" style="32" bestFit="1" customWidth="1"/>
    <col min="9477" max="9728" width="9.42578125" style="32"/>
    <col min="9729" max="9729" width="9.85546875" style="32" customWidth="1"/>
    <col min="9730" max="9730" width="60.85546875" style="32" customWidth="1"/>
    <col min="9731" max="9731" width="6" style="32" customWidth="1"/>
    <col min="9732" max="9732" width="16.28515625" style="32" bestFit="1" customWidth="1"/>
    <col min="9733" max="9984" width="9.42578125" style="32"/>
    <col min="9985" max="9985" width="9.85546875" style="32" customWidth="1"/>
    <col min="9986" max="9986" width="60.85546875" style="32" customWidth="1"/>
    <col min="9987" max="9987" width="6" style="32" customWidth="1"/>
    <col min="9988" max="9988" width="16.28515625" style="32" bestFit="1" customWidth="1"/>
    <col min="9989" max="10240" width="9.42578125" style="32"/>
    <col min="10241" max="10241" width="9.85546875" style="32" customWidth="1"/>
    <col min="10242" max="10242" width="60.85546875" style="32" customWidth="1"/>
    <col min="10243" max="10243" width="6" style="32" customWidth="1"/>
    <col min="10244" max="10244" width="16.28515625" style="32" bestFit="1" customWidth="1"/>
    <col min="10245" max="10496" width="9.42578125" style="32"/>
    <col min="10497" max="10497" width="9.85546875" style="32" customWidth="1"/>
    <col min="10498" max="10498" width="60.85546875" style="32" customWidth="1"/>
    <col min="10499" max="10499" width="6" style="32" customWidth="1"/>
    <col min="10500" max="10500" width="16.28515625" style="32" bestFit="1" customWidth="1"/>
    <col min="10501" max="10752" width="9.42578125" style="32"/>
    <col min="10753" max="10753" width="9.85546875" style="32" customWidth="1"/>
    <col min="10754" max="10754" width="60.85546875" style="32" customWidth="1"/>
    <col min="10755" max="10755" width="6" style="32" customWidth="1"/>
    <col min="10756" max="10756" width="16.28515625" style="32" bestFit="1" customWidth="1"/>
    <col min="10757" max="11008" width="9.42578125" style="32"/>
    <col min="11009" max="11009" width="9.85546875" style="32" customWidth="1"/>
    <col min="11010" max="11010" width="60.85546875" style="32" customWidth="1"/>
    <col min="11011" max="11011" width="6" style="32" customWidth="1"/>
    <col min="11012" max="11012" width="16.28515625" style="32" bestFit="1" customWidth="1"/>
    <col min="11013" max="11264" width="9.42578125" style="32"/>
    <col min="11265" max="11265" width="9.85546875" style="32" customWidth="1"/>
    <col min="11266" max="11266" width="60.85546875" style="32" customWidth="1"/>
    <col min="11267" max="11267" width="6" style="32" customWidth="1"/>
    <col min="11268" max="11268" width="16.28515625" style="32" bestFit="1" customWidth="1"/>
    <col min="11269" max="11520" width="9.42578125" style="32"/>
    <col min="11521" max="11521" width="9.85546875" style="32" customWidth="1"/>
    <col min="11522" max="11522" width="60.85546875" style="32" customWidth="1"/>
    <col min="11523" max="11523" width="6" style="32" customWidth="1"/>
    <col min="11524" max="11524" width="16.28515625" style="32" bestFit="1" customWidth="1"/>
    <col min="11525" max="11776" width="9.42578125" style="32"/>
    <col min="11777" max="11777" width="9.85546875" style="32" customWidth="1"/>
    <col min="11778" max="11778" width="60.85546875" style="32" customWidth="1"/>
    <col min="11779" max="11779" width="6" style="32" customWidth="1"/>
    <col min="11780" max="11780" width="16.28515625" style="32" bestFit="1" customWidth="1"/>
    <col min="11781" max="12032" width="9.42578125" style="32"/>
    <col min="12033" max="12033" width="9.85546875" style="32" customWidth="1"/>
    <col min="12034" max="12034" width="60.85546875" style="32" customWidth="1"/>
    <col min="12035" max="12035" width="6" style="32" customWidth="1"/>
    <col min="12036" max="12036" width="16.28515625" style="32" bestFit="1" customWidth="1"/>
    <col min="12037" max="12288" width="9.42578125" style="32"/>
    <col min="12289" max="12289" width="9.85546875" style="32" customWidth="1"/>
    <col min="12290" max="12290" width="60.85546875" style="32" customWidth="1"/>
    <col min="12291" max="12291" width="6" style="32" customWidth="1"/>
    <col min="12292" max="12292" width="16.28515625" style="32" bestFit="1" customWidth="1"/>
    <col min="12293" max="12544" width="9.42578125" style="32"/>
    <col min="12545" max="12545" width="9.85546875" style="32" customWidth="1"/>
    <col min="12546" max="12546" width="60.85546875" style="32" customWidth="1"/>
    <col min="12547" max="12547" width="6" style="32" customWidth="1"/>
    <col min="12548" max="12548" width="16.28515625" style="32" bestFit="1" customWidth="1"/>
    <col min="12549" max="12800" width="9.42578125" style="32"/>
    <col min="12801" max="12801" width="9.85546875" style="32" customWidth="1"/>
    <col min="12802" max="12802" width="60.85546875" style="32" customWidth="1"/>
    <col min="12803" max="12803" width="6" style="32" customWidth="1"/>
    <col min="12804" max="12804" width="16.28515625" style="32" bestFit="1" customWidth="1"/>
    <col min="12805" max="13056" width="9.42578125" style="32"/>
    <col min="13057" max="13057" width="9.85546875" style="32" customWidth="1"/>
    <col min="13058" max="13058" width="60.85546875" style="32" customWidth="1"/>
    <col min="13059" max="13059" width="6" style="32" customWidth="1"/>
    <col min="13060" max="13060" width="16.28515625" style="32" bestFit="1" customWidth="1"/>
    <col min="13061" max="13312" width="9.42578125" style="32"/>
    <col min="13313" max="13313" width="9.85546875" style="32" customWidth="1"/>
    <col min="13314" max="13314" width="60.85546875" style="32" customWidth="1"/>
    <col min="13315" max="13315" width="6" style="32" customWidth="1"/>
    <col min="13316" max="13316" width="16.28515625" style="32" bestFit="1" customWidth="1"/>
    <col min="13317" max="13568" width="9.42578125" style="32"/>
    <col min="13569" max="13569" width="9.85546875" style="32" customWidth="1"/>
    <col min="13570" max="13570" width="60.85546875" style="32" customWidth="1"/>
    <col min="13571" max="13571" width="6" style="32" customWidth="1"/>
    <col min="13572" max="13572" width="16.28515625" style="32" bestFit="1" customWidth="1"/>
    <col min="13573" max="13824" width="9.42578125" style="32"/>
    <col min="13825" max="13825" width="9.85546875" style="32" customWidth="1"/>
    <col min="13826" max="13826" width="60.85546875" style="32" customWidth="1"/>
    <col min="13827" max="13827" width="6" style="32" customWidth="1"/>
    <col min="13828" max="13828" width="16.28515625" style="32" bestFit="1" customWidth="1"/>
    <col min="13829" max="14080" width="9.42578125" style="32"/>
    <col min="14081" max="14081" width="9.85546875" style="32" customWidth="1"/>
    <col min="14082" max="14082" width="60.85546875" style="32" customWidth="1"/>
    <col min="14083" max="14083" width="6" style="32" customWidth="1"/>
    <col min="14084" max="14084" width="16.28515625" style="32" bestFit="1" customWidth="1"/>
    <col min="14085" max="14336" width="9.42578125" style="32"/>
    <col min="14337" max="14337" width="9.85546875" style="32" customWidth="1"/>
    <col min="14338" max="14338" width="60.85546875" style="32" customWidth="1"/>
    <col min="14339" max="14339" width="6" style="32" customWidth="1"/>
    <col min="14340" max="14340" width="16.28515625" style="32" bestFit="1" customWidth="1"/>
    <col min="14341" max="14592" width="9.42578125" style="32"/>
    <col min="14593" max="14593" width="9.85546875" style="32" customWidth="1"/>
    <col min="14594" max="14594" width="60.85546875" style="32" customWidth="1"/>
    <col min="14595" max="14595" width="6" style="32" customWidth="1"/>
    <col min="14596" max="14596" width="16.28515625" style="32" bestFit="1" customWidth="1"/>
    <col min="14597" max="14848" width="9.42578125" style="32"/>
    <col min="14849" max="14849" width="9.85546875" style="32" customWidth="1"/>
    <col min="14850" max="14850" width="60.85546875" style="32" customWidth="1"/>
    <col min="14851" max="14851" width="6" style="32" customWidth="1"/>
    <col min="14852" max="14852" width="16.28515625" style="32" bestFit="1" customWidth="1"/>
    <col min="14853" max="15104" width="9.42578125" style="32"/>
    <col min="15105" max="15105" width="9.85546875" style="32" customWidth="1"/>
    <col min="15106" max="15106" width="60.85546875" style="32" customWidth="1"/>
    <col min="15107" max="15107" width="6" style="32" customWidth="1"/>
    <col min="15108" max="15108" width="16.28515625" style="32" bestFit="1" customWidth="1"/>
    <col min="15109" max="15360" width="9.42578125" style="32"/>
    <col min="15361" max="15361" width="9.85546875" style="32" customWidth="1"/>
    <col min="15362" max="15362" width="60.85546875" style="32" customWidth="1"/>
    <col min="15363" max="15363" width="6" style="32" customWidth="1"/>
    <col min="15364" max="15364" width="16.28515625" style="32" bestFit="1" customWidth="1"/>
    <col min="15365" max="15616" width="9.42578125" style="32"/>
    <col min="15617" max="15617" width="9.85546875" style="32" customWidth="1"/>
    <col min="15618" max="15618" width="60.85546875" style="32" customWidth="1"/>
    <col min="15619" max="15619" width="6" style="32" customWidth="1"/>
    <col min="15620" max="15620" width="16.28515625" style="32" bestFit="1" customWidth="1"/>
    <col min="15621" max="15872" width="9.42578125" style="32"/>
    <col min="15873" max="15873" width="9.85546875" style="32" customWidth="1"/>
    <col min="15874" max="15874" width="60.85546875" style="32" customWidth="1"/>
    <col min="15875" max="15875" width="6" style="32" customWidth="1"/>
    <col min="15876" max="15876" width="16.28515625" style="32" bestFit="1" customWidth="1"/>
    <col min="15877" max="16128" width="9.42578125" style="32"/>
    <col min="16129" max="16129" width="9.85546875" style="32" customWidth="1"/>
    <col min="16130" max="16130" width="60.85546875" style="32" customWidth="1"/>
    <col min="16131" max="16131" width="6" style="32" customWidth="1"/>
    <col min="16132" max="16132" width="16.28515625" style="32" bestFit="1" customWidth="1"/>
    <col min="16133" max="16384" width="9.42578125" style="32"/>
  </cols>
  <sheetData>
    <row r="1" spans="1:113" s="382" customFormat="1" x14ac:dyDescent="0.25">
      <c r="A1" s="408" t="s">
        <v>554</v>
      </c>
      <c r="B1" s="408"/>
      <c r="C1" s="408"/>
      <c r="D1" s="408"/>
      <c r="E1" s="32"/>
      <c r="F1" s="381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</row>
    <row r="2" spans="1:113" s="382" customFormat="1" ht="15" x14ac:dyDescent="0.25">
      <c r="A2" s="383"/>
      <c r="B2" s="27"/>
      <c r="C2" s="384"/>
      <c r="D2" s="384"/>
      <c r="E2" s="32"/>
      <c r="F2" s="38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</row>
    <row r="3" spans="1:113" s="382" customFormat="1" x14ac:dyDescent="0.25">
      <c r="A3" s="383"/>
      <c r="B3" s="384"/>
      <c r="C3" s="383"/>
      <c r="D3" s="384"/>
      <c r="E3" s="32"/>
      <c r="F3" s="386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</row>
    <row r="4" spans="1:113" s="382" customFormat="1" x14ac:dyDescent="0.25">
      <c r="A4" s="51" t="s">
        <v>2</v>
      </c>
      <c r="B4" s="52"/>
      <c r="C4" s="52"/>
      <c r="D4" s="52"/>
      <c r="E4" s="17"/>
      <c r="F4" s="386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</row>
    <row r="5" spans="1:113" s="382" customFormat="1" x14ac:dyDescent="0.25">
      <c r="A5" s="51" t="s">
        <v>3</v>
      </c>
      <c r="B5" s="335"/>
      <c r="C5" s="51"/>
      <c r="D5" s="335"/>
      <c r="E5" s="17"/>
      <c r="F5" s="386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</row>
    <row r="6" spans="1:113" s="382" customFormat="1" x14ac:dyDescent="0.25">
      <c r="A6" s="51" t="s">
        <v>4</v>
      </c>
      <c r="B6" s="339"/>
      <c r="C6" s="272"/>
      <c r="D6" s="335"/>
      <c r="E6" s="17"/>
      <c r="F6" s="38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</row>
    <row r="7" spans="1:113" s="382" customFormat="1" ht="15" x14ac:dyDescent="0.25">
      <c r="A7" s="51" t="s">
        <v>5</v>
      </c>
      <c r="B7" s="339"/>
      <c r="C7" s="272"/>
      <c r="D7" s="335"/>
      <c r="E7" s="17"/>
      <c r="F7" s="385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</row>
    <row r="8" spans="1:113" s="382" customFormat="1" ht="15" x14ac:dyDescent="0.25">
      <c r="A8" s="51"/>
      <c r="B8" s="27"/>
      <c r="C8" s="27"/>
      <c r="D8" s="27"/>
      <c r="E8" s="32"/>
      <c r="F8" s="385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</row>
    <row r="9" spans="1:113" s="382" customFormat="1" x14ac:dyDescent="0.25">
      <c r="A9" s="380"/>
      <c r="B9" s="32"/>
      <c r="C9" s="28"/>
      <c r="D9" s="32"/>
      <c r="E9" s="32"/>
      <c r="F9" s="381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</row>
    <row r="10" spans="1:113" s="382" customFormat="1" ht="15" x14ac:dyDescent="0.25">
      <c r="A10" s="28"/>
      <c r="B10" s="388" t="s">
        <v>555</v>
      </c>
      <c r="C10" s="380"/>
      <c r="D10" s="54"/>
      <c r="E10" s="32"/>
      <c r="F10" s="385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</row>
    <row r="11" spans="1:113" ht="15" x14ac:dyDescent="0.25">
      <c r="F11" s="385"/>
    </row>
    <row r="12" spans="1:113" s="382" customFormat="1" x14ac:dyDescent="0.25">
      <c r="A12" s="389" t="s">
        <v>36</v>
      </c>
      <c r="B12" s="390" t="s">
        <v>556</v>
      </c>
      <c r="C12" s="391"/>
      <c r="D12" s="390" t="s">
        <v>557</v>
      </c>
      <c r="E12" s="392"/>
      <c r="F12" s="381"/>
      <c r="G12" s="392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  <c r="AA12" s="392"/>
      <c r="AB12" s="392"/>
      <c r="AC12" s="392"/>
      <c r="AD12" s="392"/>
      <c r="AE12" s="392"/>
      <c r="AF12" s="392"/>
      <c r="AG12" s="392"/>
      <c r="AH12" s="392"/>
      <c r="AI12" s="392"/>
      <c r="AJ12" s="392"/>
      <c r="AK12" s="392"/>
      <c r="AL12" s="392"/>
      <c r="AM12" s="392"/>
      <c r="AN12" s="392"/>
      <c r="AO12" s="392"/>
      <c r="AP12" s="392"/>
      <c r="AQ12" s="392"/>
      <c r="AR12" s="392"/>
      <c r="AS12" s="392"/>
      <c r="AT12" s="392"/>
      <c r="AU12" s="392"/>
      <c r="AV12" s="392"/>
      <c r="AW12" s="392"/>
      <c r="AX12" s="392"/>
      <c r="AY12" s="392"/>
      <c r="AZ12" s="392"/>
      <c r="BA12" s="392"/>
      <c r="BB12" s="392"/>
      <c r="BC12" s="392"/>
      <c r="BD12" s="392"/>
      <c r="BE12" s="392"/>
      <c r="BF12" s="392"/>
      <c r="BG12" s="392"/>
      <c r="BH12" s="392"/>
      <c r="BI12" s="392"/>
      <c r="BJ12" s="392"/>
      <c r="BK12" s="392"/>
      <c r="BL12" s="392"/>
      <c r="BM12" s="392"/>
      <c r="BN12" s="392"/>
      <c r="BO12" s="392"/>
      <c r="BP12" s="392"/>
      <c r="BQ12" s="392"/>
      <c r="BR12" s="392"/>
      <c r="BS12" s="392"/>
      <c r="BT12" s="392"/>
      <c r="BU12" s="392"/>
      <c r="BV12" s="392"/>
      <c r="BW12" s="392"/>
      <c r="BX12" s="392"/>
      <c r="BY12" s="392"/>
      <c r="BZ12" s="392"/>
      <c r="CA12" s="392"/>
      <c r="CB12" s="392"/>
      <c r="CC12" s="392"/>
      <c r="CD12" s="392"/>
      <c r="CE12" s="392"/>
      <c r="CF12" s="392"/>
      <c r="CG12" s="392"/>
      <c r="CH12" s="392"/>
      <c r="CI12" s="392"/>
      <c r="CJ12" s="392"/>
      <c r="CK12" s="392"/>
      <c r="CL12" s="392"/>
      <c r="CM12" s="392"/>
      <c r="CN12" s="392"/>
      <c r="CO12" s="392"/>
      <c r="CP12" s="392"/>
      <c r="CQ12" s="392"/>
      <c r="CR12" s="392"/>
      <c r="CS12" s="392"/>
      <c r="CT12" s="392"/>
      <c r="CU12" s="392"/>
      <c r="CV12" s="392"/>
      <c r="CW12" s="392"/>
      <c r="CX12" s="392"/>
      <c r="CY12" s="392"/>
      <c r="CZ12" s="392"/>
      <c r="DA12" s="392"/>
      <c r="DB12" s="392"/>
      <c r="DC12" s="392"/>
      <c r="DD12" s="392"/>
      <c r="DE12" s="392"/>
      <c r="DF12" s="392"/>
      <c r="DG12" s="392"/>
      <c r="DH12" s="392"/>
      <c r="DI12" s="392"/>
    </row>
    <row r="13" spans="1:113" s="382" customFormat="1" x14ac:dyDescent="0.25">
      <c r="A13" s="393">
        <v>1</v>
      </c>
      <c r="B13" s="393" t="s">
        <v>1</v>
      </c>
      <c r="C13" s="391"/>
      <c r="D13" s="394">
        <f>KPDV!G29</f>
        <v>0</v>
      </c>
      <c r="E13" s="395"/>
      <c r="F13" s="396"/>
      <c r="G13" s="395"/>
      <c r="H13" s="395"/>
      <c r="I13" s="395"/>
      <c r="J13" s="395"/>
      <c r="K13" s="395"/>
      <c r="L13" s="395"/>
      <c r="M13" s="395"/>
      <c r="N13" s="395"/>
      <c r="O13" s="395"/>
      <c r="P13" s="395"/>
      <c r="Q13" s="395"/>
      <c r="R13" s="395"/>
      <c r="S13" s="395"/>
      <c r="T13" s="395"/>
      <c r="U13" s="395"/>
      <c r="V13" s="395"/>
      <c r="W13" s="395"/>
      <c r="X13" s="395"/>
      <c r="Y13" s="395"/>
      <c r="Z13" s="395"/>
      <c r="AA13" s="395"/>
      <c r="AB13" s="395"/>
      <c r="AC13" s="395"/>
      <c r="AD13" s="395"/>
      <c r="AE13" s="395"/>
      <c r="AF13" s="395"/>
      <c r="AG13" s="395"/>
      <c r="AH13" s="395"/>
      <c r="AI13" s="395"/>
      <c r="AJ13" s="395"/>
      <c r="AK13" s="395"/>
      <c r="AL13" s="395"/>
      <c r="AM13" s="395"/>
      <c r="AN13" s="395"/>
      <c r="AO13" s="395"/>
      <c r="AP13" s="395"/>
      <c r="AQ13" s="395"/>
      <c r="AR13" s="395"/>
      <c r="AS13" s="395"/>
      <c r="AT13" s="395"/>
      <c r="AU13" s="395"/>
      <c r="AV13" s="395"/>
      <c r="AW13" s="395"/>
      <c r="AX13" s="395"/>
      <c r="AY13" s="395"/>
      <c r="AZ13" s="395"/>
      <c r="BA13" s="395"/>
      <c r="BB13" s="395"/>
      <c r="BC13" s="395"/>
      <c r="BD13" s="395"/>
      <c r="BE13" s="395"/>
      <c r="BF13" s="395"/>
      <c r="BG13" s="395"/>
      <c r="BH13" s="395"/>
      <c r="BI13" s="395"/>
      <c r="BJ13" s="395"/>
      <c r="BK13" s="395"/>
      <c r="BL13" s="395"/>
      <c r="BM13" s="395"/>
      <c r="BN13" s="395"/>
      <c r="BO13" s="395"/>
      <c r="BP13" s="395"/>
      <c r="BQ13" s="395"/>
      <c r="BR13" s="395"/>
      <c r="BS13" s="395"/>
      <c r="BT13" s="395"/>
      <c r="BU13" s="395"/>
      <c r="BV13" s="395"/>
      <c r="BW13" s="395"/>
      <c r="BX13" s="395"/>
      <c r="BY13" s="395"/>
      <c r="BZ13" s="395"/>
      <c r="CA13" s="395"/>
      <c r="CB13" s="395"/>
      <c r="CC13" s="395"/>
      <c r="CD13" s="395"/>
      <c r="CE13" s="395"/>
      <c r="CF13" s="395"/>
      <c r="CG13" s="395"/>
      <c r="CH13" s="395"/>
      <c r="CI13" s="395"/>
      <c r="CJ13" s="395"/>
      <c r="CK13" s="395"/>
      <c r="CL13" s="395"/>
      <c r="CM13" s="395"/>
      <c r="CN13" s="395"/>
      <c r="CO13" s="395"/>
      <c r="CP13" s="395"/>
      <c r="CQ13" s="395"/>
      <c r="CR13" s="395"/>
      <c r="CS13" s="395"/>
      <c r="CT13" s="395"/>
      <c r="CU13" s="395"/>
      <c r="CV13" s="395"/>
      <c r="CW13" s="395"/>
      <c r="CX13" s="395"/>
      <c r="CY13" s="395"/>
      <c r="CZ13" s="395"/>
      <c r="DA13" s="395"/>
      <c r="DB13" s="395"/>
      <c r="DC13" s="395"/>
      <c r="DD13" s="395"/>
      <c r="DE13" s="395"/>
      <c r="DF13" s="395"/>
      <c r="DG13" s="395"/>
      <c r="DH13" s="395"/>
      <c r="DI13" s="395"/>
    </row>
    <row r="14" spans="1:113" s="382" customFormat="1" x14ac:dyDescent="0.25">
      <c r="A14" s="397"/>
      <c r="B14" s="40" t="s">
        <v>558</v>
      </c>
      <c r="C14" s="398"/>
      <c r="D14" s="399">
        <f>SUM(D13:D13)</f>
        <v>0</v>
      </c>
      <c r="E14" s="395"/>
      <c r="F14" s="396"/>
      <c r="G14" s="395"/>
      <c r="H14" s="395"/>
      <c r="I14" s="395"/>
      <c r="J14" s="395"/>
      <c r="K14" s="395"/>
      <c r="L14" s="395"/>
      <c r="M14" s="395"/>
      <c r="N14" s="395"/>
      <c r="O14" s="395"/>
      <c r="P14" s="395"/>
      <c r="Q14" s="395"/>
      <c r="R14" s="395"/>
      <c r="S14" s="395"/>
      <c r="T14" s="395"/>
      <c r="U14" s="395"/>
      <c r="V14" s="395"/>
      <c r="W14" s="395"/>
      <c r="X14" s="395"/>
      <c r="Y14" s="395"/>
      <c r="Z14" s="395"/>
      <c r="AA14" s="395"/>
      <c r="AB14" s="395"/>
      <c r="AC14" s="395"/>
      <c r="AD14" s="395"/>
      <c r="AE14" s="395"/>
      <c r="AF14" s="395"/>
      <c r="AG14" s="395"/>
      <c r="AH14" s="395"/>
      <c r="AI14" s="395"/>
      <c r="AJ14" s="395"/>
      <c r="AK14" s="395"/>
      <c r="AL14" s="395"/>
      <c r="AM14" s="395"/>
      <c r="AN14" s="395"/>
      <c r="AO14" s="395"/>
      <c r="AP14" s="395"/>
      <c r="AQ14" s="395"/>
      <c r="AR14" s="395"/>
      <c r="AS14" s="395"/>
      <c r="AT14" s="395"/>
      <c r="AU14" s="395"/>
      <c r="AV14" s="395"/>
      <c r="AW14" s="395"/>
      <c r="AX14" s="395"/>
      <c r="AY14" s="395"/>
      <c r="AZ14" s="395"/>
      <c r="BA14" s="395"/>
      <c r="BB14" s="395"/>
      <c r="BC14" s="395"/>
      <c r="BD14" s="395"/>
      <c r="BE14" s="395"/>
      <c r="BF14" s="395"/>
      <c r="BG14" s="395"/>
      <c r="BH14" s="395"/>
      <c r="BI14" s="395"/>
      <c r="BJ14" s="395"/>
      <c r="BK14" s="395"/>
      <c r="BL14" s="395"/>
      <c r="BM14" s="395"/>
      <c r="BN14" s="395"/>
      <c r="BO14" s="395"/>
      <c r="BP14" s="395"/>
      <c r="BQ14" s="395"/>
      <c r="BR14" s="395"/>
      <c r="BS14" s="395"/>
      <c r="BT14" s="395"/>
      <c r="BU14" s="395"/>
      <c r="BV14" s="395"/>
      <c r="BW14" s="395"/>
      <c r="BX14" s="395"/>
      <c r="BY14" s="395"/>
      <c r="BZ14" s="395"/>
      <c r="CA14" s="395"/>
      <c r="CB14" s="395"/>
      <c r="CC14" s="395"/>
      <c r="CD14" s="395"/>
      <c r="CE14" s="395"/>
      <c r="CF14" s="395"/>
      <c r="CG14" s="395"/>
      <c r="CH14" s="395"/>
      <c r="CI14" s="395"/>
      <c r="CJ14" s="395"/>
      <c r="CK14" s="395"/>
      <c r="CL14" s="395"/>
      <c r="CM14" s="395"/>
      <c r="CN14" s="395"/>
      <c r="CO14" s="395"/>
      <c r="CP14" s="395"/>
      <c r="CQ14" s="395"/>
      <c r="CR14" s="395"/>
      <c r="CS14" s="395"/>
      <c r="CT14" s="395"/>
      <c r="CU14" s="395"/>
      <c r="CV14" s="395"/>
      <c r="CW14" s="395"/>
      <c r="CX14" s="395"/>
      <c r="CY14" s="395"/>
      <c r="CZ14" s="395"/>
      <c r="DA14" s="395"/>
      <c r="DB14" s="395"/>
      <c r="DC14" s="395"/>
      <c r="DD14" s="395"/>
      <c r="DE14" s="395"/>
      <c r="DF14" s="395"/>
      <c r="DG14" s="395"/>
      <c r="DH14" s="395"/>
      <c r="DI14" s="395"/>
    </row>
    <row r="15" spans="1:113" s="382" customFormat="1" x14ac:dyDescent="0.25">
      <c r="A15" s="400"/>
      <c r="B15" s="401" t="s">
        <v>24</v>
      </c>
      <c r="C15" s="402">
        <v>0.21</v>
      </c>
      <c r="D15" s="399">
        <f>D14*C15</f>
        <v>0</v>
      </c>
      <c r="E15" s="32"/>
      <c r="F15" s="396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</row>
    <row r="16" spans="1:113" s="382" customFormat="1" x14ac:dyDescent="0.25">
      <c r="A16" s="400"/>
      <c r="B16" s="401" t="s">
        <v>25</v>
      </c>
      <c r="C16" s="398"/>
      <c r="D16" s="399">
        <f>SUM(D14:D15)</f>
        <v>0</v>
      </c>
      <c r="E16" s="32"/>
      <c r="F16" s="396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</row>
    <row r="17" spans="1:113" s="382" customFormat="1" x14ac:dyDescent="0.25">
      <c r="A17" s="400"/>
      <c r="B17" s="401"/>
      <c r="C17" s="398"/>
      <c r="D17" s="399"/>
      <c r="E17" s="32"/>
      <c r="F17" s="396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</row>
    <row r="18" spans="1:113" s="382" customFormat="1" x14ac:dyDescent="0.25">
      <c r="A18" s="28"/>
      <c r="B18" s="39" t="s">
        <v>26</v>
      </c>
      <c r="C18" s="28"/>
      <c r="D18" s="32"/>
      <c r="E18" s="32"/>
      <c r="F18" s="396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</row>
    <row r="19" spans="1:113" s="382" customFormat="1" x14ac:dyDescent="0.25">
      <c r="A19" s="28"/>
      <c r="B19" s="41" t="s">
        <v>27</v>
      </c>
      <c r="C19" s="28"/>
      <c r="D19" s="32"/>
      <c r="E19" s="32"/>
      <c r="F19" s="396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</row>
    <row r="20" spans="1:113" s="382" customFormat="1" x14ac:dyDescent="0.25">
      <c r="A20" s="28"/>
      <c r="B20" s="29"/>
      <c r="C20" s="28"/>
      <c r="D20" s="32"/>
      <c r="E20" s="32"/>
      <c r="F20" s="396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</row>
    <row r="21" spans="1:113" s="382" customFormat="1" x14ac:dyDescent="0.25">
      <c r="A21" s="28"/>
      <c r="B21" s="42" t="s">
        <v>28</v>
      </c>
      <c r="C21" s="28"/>
      <c r="D21" s="32"/>
      <c r="E21" s="32"/>
      <c r="F21" s="396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</row>
    <row r="22" spans="1:113" s="382" customFormat="1" x14ac:dyDescent="0.25">
      <c r="A22" s="28"/>
      <c r="B22" s="43" t="s">
        <v>29</v>
      </c>
      <c r="C22" s="28"/>
      <c r="D22" s="32"/>
      <c r="E22" s="32"/>
      <c r="F22" s="396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</row>
    <row r="23" spans="1:113" x14ac:dyDescent="0.25">
      <c r="B23" s="1"/>
      <c r="F23" s="396"/>
    </row>
    <row r="24" spans="1:113" x14ac:dyDescent="0.25">
      <c r="E24" s="32" t="s">
        <v>559</v>
      </c>
      <c r="F24" s="396"/>
    </row>
  </sheetData>
  <mergeCells count="1">
    <mergeCell ref="A1:D1"/>
  </mergeCells>
  <pageMargins left="0.7" right="0.7" top="0.75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0"/>
  </sheetPr>
  <dimension ref="A1:IV51"/>
  <sheetViews>
    <sheetView view="pageBreakPreview" topLeftCell="A16" zoomScaleSheetLayoutView="100" workbookViewId="0">
      <selection activeCell="M42" sqref="M42"/>
    </sheetView>
  </sheetViews>
  <sheetFormatPr defaultColWidth="8.5703125" defaultRowHeight="11.25" x14ac:dyDescent="0.25"/>
  <cols>
    <col min="1" max="1" width="3.42578125" style="1" customWidth="1"/>
    <col min="2" max="2" width="8.5703125" style="1"/>
    <col min="3" max="3" width="50.7109375" style="44" customWidth="1"/>
    <col min="4" max="4" width="5.42578125" style="1" customWidth="1"/>
    <col min="5" max="5" width="6.85546875" style="1" customWidth="1"/>
    <col min="6" max="6" width="0" style="1" hidden="1" customWidth="1"/>
    <col min="7" max="7" width="4.5703125" style="45" customWidth="1"/>
    <col min="8" max="9" width="4.5703125" style="1" customWidth="1"/>
    <col min="10" max="10" width="6.140625" style="1" customWidth="1"/>
    <col min="11" max="12" width="6.7109375" style="1" customWidth="1"/>
    <col min="13" max="13" width="6.42578125" style="1" customWidth="1"/>
    <col min="14" max="14" width="7.140625" style="1" customWidth="1"/>
    <col min="15" max="15" width="6.85546875" style="1" customWidth="1"/>
    <col min="16" max="16" width="6.42578125" style="1" customWidth="1"/>
    <col min="17" max="17" width="7.5703125" style="1" customWidth="1"/>
    <col min="18" max="16384" width="8.5703125" style="1"/>
  </cols>
  <sheetData>
    <row r="1" spans="1:21" s="11" customFormat="1" x14ac:dyDescent="0.25">
      <c r="B1" s="46"/>
      <c r="C1" s="46"/>
      <c r="D1" s="46"/>
      <c r="E1" s="46"/>
      <c r="F1" s="46"/>
      <c r="G1" s="46" t="s">
        <v>30</v>
      </c>
      <c r="H1" s="47">
        <f>KPDV!A19</f>
        <v>7</v>
      </c>
      <c r="I1" s="46"/>
      <c r="J1" s="46"/>
      <c r="K1" s="46"/>
      <c r="L1" s="46"/>
    </row>
    <row r="2" spans="1:21" s="50" customFormat="1" x14ac:dyDescent="0.25">
      <c r="A2" s="3"/>
      <c r="B2" s="3"/>
      <c r="C2" s="294" t="s">
        <v>357</v>
      </c>
      <c r="D2" s="3"/>
      <c r="E2" s="3"/>
      <c r="F2" s="3"/>
      <c r="G2" s="3"/>
      <c r="H2" s="49"/>
      <c r="I2" s="3"/>
      <c r="J2" s="3"/>
      <c r="K2" s="3"/>
      <c r="L2" s="3"/>
    </row>
    <row r="3" spans="1:21" s="7" customFormat="1" x14ac:dyDescent="0.25">
      <c r="A3" s="51" t="str">
        <f>KPDV!A3</f>
        <v>Būves nosaukums: Daudzdzīvokļu dzīvojamās mājas fasādes vienkāršotā atjaunošana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21" s="7" customFormat="1" x14ac:dyDescent="0.25">
      <c r="A4" s="51" t="str">
        <f>KPDV!A4</f>
        <v>Objekta nosaukums:  Dzīvojamās ēkas fasažu  vienkāršotā atjaunošana Mirdzas Ķempes ielā 7, Liepājā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21" x14ac:dyDescent="0.25">
      <c r="A5" s="9" t="str">
        <f>KPDV!A5</f>
        <v>Objekta adrese:  M.Ķempes 7, Liepājā</v>
      </c>
      <c r="B5" s="9"/>
      <c r="C5" s="5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1" x14ac:dyDescent="0.25">
      <c r="A6" s="9" t="str">
        <f>KPDV!A6</f>
        <v>Pasūtījuma Nr.WS-38-17</v>
      </c>
      <c r="B6" s="9"/>
      <c r="C6" s="5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1" x14ac:dyDescent="0.25">
      <c r="A7" s="9" t="str">
        <f>KPDV!A7</f>
        <v>Pasūtītājs: SIA "Liepājas namu apsaimniekotājs"</v>
      </c>
      <c r="B7" s="9"/>
      <c r="C7" s="5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21" x14ac:dyDescent="0.25">
      <c r="A8" s="9"/>
      <c r="B8" s="9"/>
      <c r="C8" s="57" t="str">
        <f>AR!D9</f>
        <v>Tāme sastādīta 2018.gada tirgus cenās, pamatojoties uz:</v>
      </c>
      <c r="D8" s="9" t="str">
        <f>AR!E9</f>
        <v>AR un BK</v>
      </c>
      <c r="F8" s="9"/>
      <c r="G8" s="9" t="str">
        <f>AR!G9</f>
        <v>daļas rasējumiem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21" x14ac:dyDescent="0.25">
      <c r="A9" s="417" t="str">
        <f>AR!A10</f>
        <v>Tāmes izmaksas euro: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56">
        <f>Q44</f>
        <v>0</v>
      </c>
    </row>
    <row r="10" spans="1:21" s="13" customFormat="1" x14ac:dyDescent="0.25">
      <c r="B10" s="3"/>
      <c r="C10" s="48"/>
      <c r="D10" s="3"/>
      <c r="E10" s="3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7" t="str">
        <f>KPDV!B10</f>
        <v>Tāme sastādīta  2018.gada __._______</v>
      </c>
    </row>
    <row r="11" spans="1:21" s="7" customFormat="1" ht="10.15" customHeight="1" x14ac:dyDescent="0.25">
      <c r="A11" s="418" t="s">
        <v>36</v>
      </c>
      <c r="B11" s="418" t="s">
        <v>37</v>
      </c>
      <c r="C11" s="419" t="s">
        <v>38</v>
      </c>
      <c r="D11" s="420" t="s">
        <v>39</v>
      </c>
      <c r="E11" s="418" t="s">
        <v>40</v>
      </c>
      <c r="F11" s="58"/>
      <c r="G11" s="421" t="s">
        <v>41</v>
      </c>
      <c r="H11" s="421"/>
      <c r="I11" s="421"/>
      <c r="J11" s="421"/>
      <c r="K11" s="421"/>
      <c r="L11" s="421"/>
      <c r="M11" s="421" t="s">
        <v>42</v>
      </c>
      <c r="N11" s="421"/>
      <c r="O11" s="421"/>
      <c r="P11" s="421"/>
      <c r="Q11" s="421"/>
    </row>
    <row r="12" spans="1:21" s="7" customFormat="1" ht="120.75" x14ac:dyDescent="0.25">
      <c r="A12" s="418"/>
      <c r="B12" s="418"/>
      <c r="C12" s="419"/>
      <c r="D12" s="420"/>
      <c r="E12" s="418"/>
      <c r="F12" s="59"/>
      <c r="G12" s="60" t="s">
        <v>43</v>
      </c>
      <c r="H12" s="61" t="s">
        <v>44</v>
      </c>
      <c r="I12" s="61" t="s">
        <v>45</v>
      </c>
      <c r="J12" s="61" t="s">
        <v>46</v>
      </c>
      <c r="K12" s="61" t="s">
        <v>47</v>
      </c>
      <c r="L12" s="62" t="s">
        <v>48</v>
      </c>
      <c r="M12" s="60" t="s">
        <v>49</v>
      </c>
      <c r="N12" s="61" t="s">
        <v>45</v>
      </c>
      <c r="O12" s="61" t="s">
        <v>46</v>
      </c>
      <c r="P12" s="61" t="s">
        <v>47</v>
      </c>
      <c r="Q12" s="62" t="s">
        <v>50</v>
      </c>
    </row>
    <row r="13" spans="1:21" s="7" customFormat="1" x14ac:dyDescent="0.25">
      <c r="A13" s="63">
        <v>1</v>
      </c>
      <c r="B13" s="63">
        <f>A13+1</f>
        <v>2</v>
      </c>
      <c r="C13" s="64">
        <f>B13+1</f>
        <v>3</v>
      </c>
      <c r="D13" s="63">
        <f>C13+1</f>
        <v>4</v>
      </c>
      <c r="E13" s="63">
        <f>D13+1</f>
        <v>5</v>
      </c>
      <c r="F13" s="65"/>
      <c r="G13" s="66">
        <f>E13+1</f>
        <v>6</v>
      </c>
      <c r="H13" s="67">
        <f t="shared" ref="H13:Q13" si="0">G13+1</f>
        <v>7</v>
      </c>
      <c r="I13" s="67">
        <f t="shared" si="0"/>
        <v>8</v>
      </c>
      <c r="J13" s="67">
        <f t="shared" si="0"/>
        <v>9</v>
      </c>
      <c r="K13" s="68">
        <f t="shared" si="0"/>
        <v>10</v>
      </c>
      <c r="L13" s="63">
        <f t="shared" si="0"/>
        <v>11</v>
      </c>
      <c r="M13" s="66">
        <f t="shared" si="0"/>
        <v>12</v>
      </c>
      <c r="N13" s="67">
        <f t="shared" si="0"/>
        <v>13</v>
      </c>
      <c r="O13" s="67">
        <f t="shared" si="0"/>
        <v>14</v>
      </c>
      <c r="P13" s="67">
        <f t="shared" si="0"/>
        <v>15</v>
      </c>
      <c r="Q13" s="68">
        <f t="shared" si="0"/>
        <v>16</v>
      </c>
    </row>
    <row r="14" spans="1:21" s="7" customFormat="1" x14ac:dyDescent="0.25">
      <c r="A14" s="19" t="str">
        <f t="shared" ref="A14:A40" si="1">IF(COUNTBLANK(B14)=1," ",COUNTA($B$14:B14))</f>
        <v xml:space="preserve"> </v>
      </c>
      <c r="B14" s="257"/>
      <c r="C14" s="295" t="s">
        <v>358</v>
      </c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</row>
    <row r="15" spans="1:21" s="7" customFormat="1" x14ac:dyDescent="0.25">
      <c r="A15" s="19">
        <f t="shared" si="1"/>
        <v>1</v>
      </c>
      <c r="B15" s="296" t="s">
        <v>51</v>
      </c>
      <c r="C15" s="297" t="s">
        <v>359</v>
      </c>
      <c r="D15" s="257" t="s">
        <v>126</v>
      </c>
      <c r="E15" s="257">
        <v>2.6</v>
      </c>
      <c r="F15" s="257"/>
      <c r="G15" s="115"/>
      <c r="H15" s="115"/>
      <c r="I15" s="115"/>
      <c r="J15" s="115"/>
      <c r="K15" s="115"/>
      <c r="L15" s="74"/>
      <c r="M15" s="75"/>
      <c r="N15" s="75"/>
      <c r="O15" s="75"/>
      <c r="P15" s="75"/>
      <c r="Q15" s="75"/>
    </row>
    <row r="16" spans="1:21" s="7" customFormat="1" x14ac:dyDescent="0.25">
      <c r="A16" s="19">
        <f t="shared" si="1"/>
        <v>2</v>
      </c>
      <c r="B16" s="296" t="s">
        <v>51</v>
      </c>
      <c r="C16" s="297" t="s">
        <v>360</v>
      </c>
      <c r="D16" s="257" t="s">
        <v>126</v>
      </c>
      <c r="E16" s="257">
        <v>2.2999999999999998</v>
      </c>
      <c r="F16" s="257"/>
      <c r="G16" s="115"/>
      <c r="H16" s="248"/>
      <c r="I16" s="115"/>
      <c r="J16" s="115"/>
      <c r="K16" s="115"/>
      <c r="L16" s="74"/>
      <c r="M16" s="75"/>
      <c r="N16" s="75"/>
      <c r="O16" s="75"/>
      <c r="P16" s="75"/>
      <c r="Q16" s="75"/>
      <c r="R16" s="422"/>
      <c r="S16" s="422"/>
      <c r="T16" s="422"/>
      <c r="U16" s="422"/>
    </row>
    <row r="17" spans="1:256" s="7" customFormat="1" x14ac:dyDescent="0.25">
      <c r="A17" s="19" t="str">
        <f t="shared" si="1"/>
        <v xml:space="preserve"> </v>
      </c>
      <c r="B17" s="257"/>
      <c r="C17" s="297" t="s">
        <v>361</v>
      </c>
      <c r="D17" s="257" t="s">
        <v>126</v>
      </c>
      <c r="E17" s="257">
        <v>5.6</v>
      </c>
      <c r="F17" s="257"/>
      <c r="G17" s="115"/>
      <c r="H17" s="115"/>
      <c r="I17" s="115"/>
      <c r="J17" s="115"/>
      <c r="K17" s="115"/>
      <c r="L17" s="74"/>
      <c r="M17" s="75"/>
      <c r="N17" s="75"/>
      <c r="O17" s="75"/>
      <c r="P17" s="75"/>
      <c r="Q17" s="75"/>
      <c r="R17" s="422"/>
      <c r="S17" s="422"/>
      <c r="T17" s="422"/>
      <c r="U17" s="422"/>
    </row>
    <row r="18" spans="1:256" s="7" customFormat="1" x14ac:dyDescent="0.25">
      <c r="A18" s="19">
        <f t="shared" si="1"/>
        <v>3</v>
      </c>
      <c r="B18" s="296" t="s">
        <v>51</v>
      </c>
      <c r="C18" s="297" t="s">
        <v>362</v>
      </c>
      <c r="D18" s="257" t="s">
        <v>58</v>
      </c>
      <c r="E18" s="257">
        <v>19</v>
      </c>
      <c r="F18" s="257"/>
      <c r="G18" s="115"/>
      <c r="H18" s="248"/>
      <c r="I18" s="115"/>
      <c r="J18" s="115"/>
      <c r="K18" s="115"/>
      <c r="L18" s="74"/>
      <c r="M18" s="75"/>
      <c r="N18" s="75"/>
      <c r="O18" s="75"/>
      <c r="P18" s="75"/>
      <c r="Q18" s="75"/>
      <c r="R18" s="422"/>
      <c r="S18" s="422"/>
      <c r="T18" s="422"/>
      <c r="U18" s="422"/>
    </row>
    <row r="19" spans="1:256" s="7" customFormat="1" x14ac:dyDescent="0.25">
      <c r="A19" s="19">
        <f t="shared" si="1"/>
        <v>4</v>
      </c>
      <c r="B19" s="296" t="s">
        <v>51</v>
      </c>
      <c r="C19" s="297"/>
      <c r="D19" s="257"/>
      <c r="E19" s="257"/>
      <c r="F19" s="257"/>
      <c r="G19" s="115"/>
      <c r="H19" s="248"/>
      <c r="I19" s="115"/>
      <c r="J19" s="115"/>
      <c r="K19" s="115"/>
      <c r="L19" s="74"/>
      <c r="M19" s="75"/>
      <c r="N19" s="75"/>
      <c r="O19" s="75"/>
      <c r="P19" s="75"/>
      <c r="Q19" s="75"/>
      <c r="R19" s="422"/>
      <c r="S19" s="422"/>
      <c r="T19" s="422"/>
      <c r="U19" s="422"/>
    </row>
    <row r="20" spans="1:256" s="7" customFormat="1" x14ac:dyDescent="0.25">
      <c r="A20" s="19">
        <f t="shared" si="1"/>
        <v>5</v>
      </c>
      <c r="B20" s="296" t="s">
        <v>51</v>
      </c>
      <c r="C20" s="228" t="s">
        <v>363</v>
      </c>
      <c r="D20" s="229" t="s">
        <v>58</v>
      </c>
      <c r="E20" s="229">
        <v>6.84</v>
      </c>
      <c r="F20" s="229"/>
      <c r="G20" s="115"/>
      <c r="H20" s="248"/>
      <c r="I20" s="115"/>
      <c r="J20" s="115"/>
      <c r="K20" s="115"/>
      <c r="L20" s="74"/>
      <c r="M20" s="75"/>
      <c r="N20" s="75"/>
      <c r="O20" s="75"/>
      <c r="P20" s="75"/>
      <c r="Q20" s="75"/>
      <c r="R20" s="422"/>
      <c r="S20" s="422"/>
      <c r="T20" s="422"/>
      <c r="U20" s="422"/>
    </row>
    <row r="21" spans="1:256" s="299" customFormat="1" x14ac:dyDescent="0.25">
      <c r="A21" s="19">
        <f t="shared" si="1"/>
        <v>6</v>
      </c>
      <c r="B21" s="296" t="s">
        <v>51</v>
      </c>
      <c r="C21" s="298" t="s">
        <v>364</v>
      </c>
      <c r="D21" s="100" t="s">
        <v>58</v>
      </c>
      <c r="E21" s="103">
        <v>644</v>
      </c>
      <c r="F21" s="115"/>
      <c r="G21" s="115"/>
      <c r="H21" s="248"/>
      <c r="I21" s="115"/>
      <c r="J21" s="115"/>
      <c r="K21" s="115"/>
      <c r="L21" s="74"/>
      <c r="M21" s="75"/>
      <c r="N21" s="75"/>
      <c r="O21" s="75"/>
      <c r="P21" s="75"/>
      <c r="Q21" s="75"/>
      <c r="R21" s="422"/>
      <c r="S21" s="422"/>
      <c r="T21" s="422"/>
      <c r="U21" s="422"/>
    </row>
    <row r="22" spans="1:256" x14ac:dyDescent="0.25">
      <c r="A22" s="19" t="str">
        <f t="shared" si="1"/>
        <v xml:space="preserve"> </v>
      </c>
      <c r="B22" s="98"/>
      <c r="C22" s="108" t="s">
        <v>365</v>
      </c>
      <c r="D22" s="19" t="s">
        <v>58</v>
      </c>
      <c r="E22" s="73">
        <f>E21*F22</f>
        <v>708.40000000000009</v>
      </c>
      <c r="F22" s="73">
        <v>1.1000000000000001</v>
      </c>
      <c r="G22" s="73"/>
      <c r="H22" s="73"/>
      <c r="I22" s="73"/>
      <c r="J22" s="73"/>
      <c r="K22" s="73"/>
      <c r="L22" s="74"/>
      <c r="M22" s="75"/>
      <c r="N22" s="75"/>
      <c r="O22" s="75"/>
      <c r="P22" s="75"/>
      <c r="Q22" s="75"/>
    </row>
    <row r="23" spans="1:256" x14ac:dyDescent="0.25">
      <c r="A23" s="19" t="str">
        <f t="shared" si="1"/>
        <v xml:space="preserve"> </v>
      </c>
      <c r="B23" s="98"/>
      <c r="C23" s="108" t="s">
        <v>90</v>
      </c>
      <c r="D23" s="98" t="s">
        <v>91</v>
      </c>
      <c r="E23" s="73">
        <v>6</v>
      </c>
      <c r="F23" s="73">
        <v>0.01</v>
      </c>
      <c r="G23" s="73"/>
      <c r="H23" s="73"/>
      <c r="I23" s="73"/>
      <c r="J23" s="73"/>
      <c r="K23" s="73"/>
      <c r="L23" s="74"/>
      <c r="M23" s="75"/>
      <c r="N23" s="75"/>
      <c r="O23" s="75"/>
      <c r="P23" s="75"/>
      <c r="Q23" s="75"/>
    </row>
    <row r="24" spans="1:256" ht="22.5" x14ac:dyDescent="0.25">
      <c r="A24" s="19">
        <f t="shared" si="1"/>
        <v>7</v>
      </c>
      <c r="B24" s="296" t="s">
        <v>51</v>
      </c>
      <c r="C24" s="108" t="s">
        <v>366</v>
      </c>
      <c r="D24" s="257" t="s">
        <v>58</v>
      </c>
      <c r="E24" s="300">
        <v>644</v>
      </c>
      <c r="F24" s="233"/>
      <c r="G24" s="73"/>
      <c r="H24" s="248"/>
      <c r="I24" s="73"/>
      <c r="J24" s="258"/>
      <c r="K24" s="73"/>
      <c r="L24" s="74"/>
      <c r="M24" s="75"/>
      <c r="N24" s="75"/>
      <c r="O24" s="75"/>
      <c r="P24" s="75"/>
      <c r="Q24" s="75"/>
    </row>
    <row r="25" spans="1:256" x14ac:dyDescent="0.25">
      <c r="A25" s="19" t="str">
        <f t="shared" si="1"/>
        <v xml:space="preserve"> </v>
      </c>
      <c r="B25" s="98"/>
      <c r="C25" s="88" t="s">
        <v>367</v>
      </c>
      <c r="D25" s="98" t="s">
        <v>126</v>
      </c>
      <c r="E25" s="73">
        <f>E24*F25</f>
        <v>247.94</v>
      </c>
      <c r="F25" s="73">
        <f>0.35*1.1</f>
        <v>0.38500000000000001</v>
      </c>
      <c r="G25" s="73"/>
      <c r="H25" s="73"/>
      <c r="I25" s="73"/>
      <c r="J25" s="73"/>
      <c r="K25" s="73"/>
      <c r="L25" s="74"/>
      <c r="M25" s="75"/>
      <c r="N25" s="75"/>
      <c r="O25" s="75"/>
      <c r="P25" s="75"/>
      <c r="Q25" s="75"/>
    </row>
    <row r="26" spans="1:256" s="265" customFormat="1" ht="33.75" x14ac:dyDescent="0.25">
      <c r="A26" s="19">
        <f t="shared" si="1"/>
        <v>8</v>
      </c>
      <c r="B26" s="296" t="s">
        <v>51</v>
      </c>
      <c r="C26" s="108" t="s">
        <v>368</v>
      </c>
      <c r="D26" s="257" t="s">
        <v>58</v>
      </c>
      <c r="E26" s="300">
        <v>52</v>
      </c>
      <c r="F26" s="73"/>
      <c r="G26" s="73"/>
      <c r="H26" s="248"/>
      <c r="I26" s="80"/>
      <c r="J26" s="80"/>
      <c r="K26" s="73"/>
      <c r="L26" s="74"/>
      <c r="M26" s="75"/>
      <c r="N26" s="75"/>
      <c r="O26" s="75"/>
      <c r="P26" s="75"/>
      <c r="Q26" s="75"/>
      <c r="R26" s="415"/>
      <c r="S26" s="415"/>
      <c r="T26" s="415"/>
      <c r="U26" s="415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</row>
    <row r="27" spans="1:256" s="265" customFormat="1" x14ac:dyDescent="0.25">
      <c r="A27" s="19" t="str">
        <f t="shared" si="1"/>
        <v xml:space="preserve"> </v>
      </c>
      <c r="B27" s="69"/>
      <c r="C27" s="108" t="s">
        <v>369</v>
      </c>
      <c r="D27" s="19" t="s">
        <v>58</v>
      </c>
      <c r="E27" s="72">
        <f>ROUNDUP(E26*F27,2)</f>
        <v>54.6</v>
      </c>
      <c r="F27" s="73">
        <v>1.05</v>
      </c>
      <c r="G27" s="73"/>
      <c r="H27" s="73"/>
      <c r="I27" s="73"/>
      <c r="J27" s="73"/>
      <c r="K27" s="73"/>
      <c r="L27" s="74"/>
      <c r="M27" s="75"/>
      <c r="N27" s="75"/>
      <c r="O27" s="75"/>
      <c r="P27" s="75"/>
      <c r="Q27" s="75"/>
      <c r="R27" s="415"/>
      <c r="S27" s="415"/>
      <c r="T27" s="415"/>
      <c r="U27" s="415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</row>
    <row r="28" spans="1:256" s="13" customFormat="1" x14ac:dyDescent="0.25">
      <c r="A28" s="19" t="str">
        <f t="shared" si="1"/>
        <v xml:space="preserve"> </v>
      </c>
      <c r="B28" s="69"/>
      <c r="C28" s="108" t="s">
        <v>370</v>
      </c>
      <c r="D28" s="98" t="s">
        <v>70</v>
      </c>
      <c r="E28" s="72">
        <f>ROUNDUP(E26*F28,2)</f>
        <v>13</v>
      </c>
      <c r="F28" s="73">
        <v>0.25</v>
      </c>
      <c r="G28" s="73"/>
      <c r="H28" s="73"/>
      <c r="I28" s="73"/>
      <c r="J28" s="73"/>
      <c r="K28" s="73"/>
      <c r="L28" s="74"/>
      <c r="M28" s="75"/>
      <c r="N28" s="75"/>
      <c r="O28" s="75"/>
      <c r="P28" s="75"/>
      <c r="Q28" s="75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s="265" customFormat="1" x14ac:dyDescent="0.25">
      <c r="A29" s="19" t="str">
        <f t="shared" si="1"/>
        <v xml:space="preserve"> </v>
      </c>
      <c r="B29" s="69"/>
      <c r="C29" s="108" t="s">
        <v>371</v>
      </c>
      <c r="D29" s="98" t="s">
        <v>74</v>
      </c>
      <c r="E29" s="72">
        <f>ROUNDUP(E26*F29,2)</f>
        <v>468</v>
      </c>
      <c r="F29" s="73">
        <v>9</v>
      </c>
      <c r="G29" s="73"/>
      <c r="H29" s="73"/>
      <c r="I29" s="73"/>
      <c r="J29" s="73"/>
      <c r="K29" s="73"/>
      <c r="L29" s="74"/>
      <c r="M29" s="75"/>
      <c r="N29" s="75"/>
      <c r="O29" s="75"/>
      <c r="P29" s="75"/>
      <c r="Q29" s="75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</row>
    <row r="30" spans="1:256" s="265" customFormat="1" x14ac:dyDescent="0.25">
      <c r="A30" s="19" t="str">
        <f t="shared" si="1"/>
        <v xml:space="preserve"> </v>
      </c>
      <c r="B30" s="69"/>
      <c r="C30" s="108" t="s">
        <v>372</v>
      </c>
      <c r="D30" s="19" t="s">
        <v>55</v>
      </c>
      <c r="E30" s="72">
        <f>ROUNDUP(E26*F30,0)</f>
        <v>312</v>
      </c>
      <c r="F30" s="73">
        <v>6</v>
      </c>
      <c r="G30" s="73"/>
      <c r="H30" s="73"/>
      <c r="I30" s="73"/>
      <c r="J30" s="73"/>
      <c r="K30" s="73"/>
      <c r="L30" s="74"/>
      <c r="M30" s="75"/>
      <c r="N30" s="75"/>
      <c r="O30" s="75"/>
      <c r="P30" s="75"/>
      <c r="Q30" s="75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</row>
    <row r="31" spans="1:256" ht="21" x14ac:dyDescent="0.25">
      <c r="A31" s="19">
        <f t="shared" si="1"/>
        <v>9</v>
      </c>
      <c r="B31" s="296" t="s">
        <v>51</v>
      </c>
      <c r="C31" s="111" t="s">
        <v>373</v>
      </c>
      <c r="D31" s="257" t="s">
        <v>58</v>
      </c>
      <c r="E31" s="300">
        <v>40</v>
      </c>
      <c r="F31" s="233"/>
      <c r="G31" s="73"/>
      <c r="H31" s="248"/>
      <c r="I31" s="80"/>
      <c r="J31" s="80"/>
      <c r="K31" s="73"/>
      <c r="L31" s="74"/>
      <c r="M31" s="75"/>
      <c r="N31" s="75"/>
      <c r="O31" s="75"/>
      <c r="P31" s="75"/>
      <c r="Q31" s="75"/>
    </row>
    <row r="32" spans="1:256" x14ac:dyDescent="0.25">
      <c r="A32" s="19" t="str">
        <f t="shared" si="1"/>
        <v xml:space="preserve"> </v>
      </c>
      <c r="B32" s="69"/>
      <c r="C32" s="108" t="s">
        <v>364</v>
      </c>
      <c r="D32" s="257" t="s">
        <v>58</v>
      </c>
      <c r="E32" s="300">
        <v>40</v>
      </c>
      <c r="F32" s="233"/>
      <c r="G32" s="73"/>
      <c r="H32" s="73"/>
      <c r="I32" s="73"/>
      <c r="J32" s="258"/>
      <c r="K32" s="73"/>
      <c r="L32" s="74"/>
      <c r="M32" s="75"/>
      <c r="N32" s="75"/>
      <c r="O32" s="75"/>
      <c r="P32" s="75"/>
      <c r="Q32" s="75"/>
    </row>
    <row r="33" spans="1:256" x14ac:dyDescent="0.25">
      <c r="A33" s="19" t="str">
        <f t="shared" si="1"/>
        <v xml:space="preserve"> </v>
      </c>
      <c r="B33" s="69"/>
      <c r="C33" s="108" t="s">
        <v>374</v>
      </c>
      <c r="D33" s="257" t="s">
        <v>58</v>
      </c>
      <c r="E33" s="300">
        <v>40</v>
      </c>
      <c r="F33" s="233"/>
      <c r="G33" s="73"/>
      <c r="H33" s="73"/>
      <c r="I33" s="73"/>
      <c r="J33" s="258"/>
      <c r="K33" s="73"/>
      <c r="L33" s="74"/>
      <c r="M33" s="75"/>
      <c r="N33" s="75"/>
      <c r="O33" s="75"/>
      <c r="P33" s="75"/>
      <c r="Q33" s="75"/>
    </row>
    <row r="34" spans="1:256" x14ac:dyDescent="0.25">
      <c r="A34" s="19" t="str">
        <f t="shared" si="1"/>
        <v xml:space="preserve"> </v>
      </c>
      <c r="B34" s="69"/>
      <c r="C34" s="108" t="s">
        <v>375</v>
      </c>
      <c r="D34" s="257" t="s">
        <v>58</v>
      </c>
      <c r="E34" s="300">
        <v>40</v>
      </c>
      <c r="F34" s="233"/>
      <c r="G34" s="73"/>
      <c r="H34" s="73"/>
      <c r="I34" s="73"/>
      <c r="J34" s="258"/>
      <c r="K34" s="73"/>
      <c r="L34" s="74"/>
      <c r="M34" s="75"/>
      <c r="N34" s="75"/>
      <c r="O34" s="75"/>
      <c r="P34" s="75"/>
      <c r="Q34" s="75"/>
    </row>
    <row r="35" spans="1:256" x14ac:dyDescent="0.25">
      <c r="A35" s="19" t="str">
        <f t="shared" si="1"/>
        <v xml:space="preserve"> </v>
      </c>
      <c r="B35" s="69"/>
      <c r="C35" s="108" t="s">
        <v>376</v>
      </c>
      <c r="D35" s="257" t="s">
        <v>58</v>
      </c>
      <c r="E35" s="300">
        <v>40</v>
      </c>
      <c r="F35" s="233"/>
      <c r="G35" s="73"/>
      <c r="H35" s="73"/>
      <c r="I35" s="73"/>
      <c r="J35" s="258"/>
      <c r="K35" s="73"/>
      <c r="L35" s="74"/>
      <c r="M35" s="75"/>
      <c r="N35" s="75"/>
      <c r="O35" s="75"/>
      <c r="P35" s="75"/>
      <c r="Q35" s="75"/>
    </row>
    <row r="36" spans="1:256" s="265" customFormat="1" ht="22.5" x14ac:dyDescent="0.25">
      <c r="A36" s="19">
        <f t="shared" si="1"/>
        <v>10</v>
      </c>
      <c r="B36" s="296" t="s">
        <v>51</v>
      </c>
      <c r="C36" s="108" t="s">
        <v>377</v>
      </c>
      <c r="D36" s="98" t="s">
        <v>58</v>
      </c>
      <c r="E36" s="73">
        <v>134.4</v>
      </c>
      <c r="F36" s="73"/>
      <c r="G36" s="73"/>
      <c r="H36" s="248"/>
      <c r="I36" s="80"/>
      <c r="J36" s="80"/>
      <c r="K36" s="73"/>
      <c r="L36" s="74"/>
      <c r="M36" s="75"/>
      <c r="N36" s="75"/>
      <c r="O36" s="75"/>
      <c r="P36" s="75"/>
      <c r="Q36" s="75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pans="1:256" s="265" customFormat="1" x14ac:dyDescent="0.25">
      <c r="A37" s="19" t="str">
        <f t="shared" si="1"/>
        <v xml:space="preserve"> </v>
      </c>
      <c r="B37" s="69"/>
      <c r="C37" s="108" t="s">
        <v>369</v>
      </c>
      <c r="D37" s="19" t="s">
        <v>58</v>
      </c>
      <c r="E37" s="72">
        <f>ROUNDUP(E36*F37,2)</f>
        <v>141.12</v>
      </c>
      <c r="F37" s="73">
        <v>1.05</v>
      </c>
      <c r="G37" s="73"/>
      <c r="H37" s="73"/>
      <c r="I37" s="73"/>
      <c r="J37" s="73"/>
      <c r="K37" s="73"/>
      <c r="L37" s="74"/>
      <c r="M37" s="75"/>
      <c r="N37" s="75"/>
      <c r="O37" s="75"/>
      <c r="P37" s="75"/>
      <c r="Q37" s="75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 s="13" customFormat="1" x14ac:dyDescent="0.25">
      <c r="A38" s="19" t="str">
        <f t="shared" si="1"/>
        <v xml:space="preserve"> </v>
      </c>
      <c r="B38" s="69"/>
      <c r="C38" s="108" t="s">
        <v>370</v>
      </c>
      <c r="D38" s="98" t="s">
        <v>70</v>
      </c>
      <c r="E38" s="72">
        <f>ROUNDUP(E36*F38,2)</f>
        <v>33.6</v>
      </c>
      <c r="F38" s="73">
        <v>0.25</v>
      </c>
      <c r="G38" s="73"/>
      <c r="H38" s="73"/>
      <c r="I38" s="73"/>
      <c r="J38" s="73"/>
      <c r="K38" s="73"/>
      <c r="L38" s="74"/>
      <c r="M38" s="75"/>
      <c r="N38" s="75"/>
      <c r="O38" s="75"/>
      <c r="P38" s="75"/>
      <c r="Q38" s="75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</row>
    <row r="39" spans="1:256" s="265" customFormat="1" x14ac:dyDescent="0.25">
      <c r="A39" s="19" t="str">
        <f t="shared" si="1"/>
        <v xml:space="preserve"> </v>
      </c>
      <c r="B39" s="69"/>
      <c r="C39" s="108" t="s">
        <v>371</v>
      </c>
      <c r="D39" s="98" t="s">
        <v>74</v>
      </c>
      <c r="E39" s="72">
        <f>ROUNDUP(E36*F39,2)</f>
        <v>1209.5999999999999</v>
      </c>
      <c r="F39" s="73">
        <v>9</v>
      </c>
      <c r="G39" s="73"/>
      <c r="H39" s="73"/>
      <c r="I39" s="73"/>
      <c r="J39" s="73"/>
      <c r="K39" s="73"/>
      <c r="L39" s="74"/>
      <c r="M39" s="75"/>
      <c r="N39" s="75"/>
      <c r="O39" s="75"/>
      <c r="P39" s="75"/>
      <c r="Q39" s="75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  <c r="IV39" s="10"/>
    </row>
    <row r="40" spans="1:256" s="265" customFormat="1" x14ac:dyDescent="0.25">
      <c r="A40" s="19" t="str">
        <f t="shared" si="1"/>
        <v xml:space="preserve"> </v>
      </c>
      <c r="B40" s="301"/>
      <c r="C40" s="302" t="s">
        <v>378</v>
      </c>
      <c r="D40" s="303" t="s">
        <v>55</v>
      </c>
      <c r="E40" s="304">
        <f>ROUNDUP(E36*F40,0)</f>
        <v>807</v>
      </c>
      <c r="F40" s="305">
        <v>6</v>
      </c>
      <c r="G40" s="305"/>
      <c r="H40" s="305"/>
      <c r="I40" s="305"/>
      <c r="J40" s="305"/>
      <c r="K40" s="305"/>
      <c r="L40" s="306"/>
      <c r="M40" s="307"/>
      <c r="N40" s="307"/>
      <c r="O40" s="307"/>
      <c r="P40" s="307"/>
      <c r="Q40" s="307"/>
      <c r="IK40" s="10"/>
      <c r="IL40" s="10"/>
      <c r="IM40" s="10"/>
      <c r="IN40" s="10"/>
      <c r="IO40" s="10"/>
      <c r="IP40" s="10"/>
      <c r="IQ40" s="10"/>
      <c r="IR40" s="10"/>
      <c r="IS40" s="10"/>
      <c r="IT40" s="10"/>
      <c r="IU40" s="10"/>
      <c r="IV40" s="10"/>
    </row>
    <row r="41" spans="1:256" s="10" customFormat="1" x14ac:dyDescent="0.25">
      <c r="A41" s="81"/>
      <c r="B41" s="81"/>
      <c r="C41" s="120"/>
      <c r="D41" s="81"/>
      <c r="E41" s="121"/>
      <c r="F41" s="45"/>
      <c r="G41" s="121"/>
      <c r="H41" s="121"/>
      <c r="I41" s="121"/>
      <c r="J41" s="121"/>
      <c r="K41" s="121"/>
      <c r="L41" s="122"/>
      <c r="M41" s="122"/>
      <c r="N41" s="122"/>
      <c r="O41" s="122"/>
      <c r="P41" s="122"/>
      <c r="Q41" s="122"/>
    </row>
    <row r="42" spans="1:256" s="308" customFormat="1" ht="14.25" x14ac:dyDescent="0.25">
      <c r="A42" s="123"/>
      <c r="B42" s="124"/>
      <c r="C42" s="125" t="s">
        <v>128</v>
      </c>
      <c r="D42" s="81"/>
      <c r="E42" s="17"/>
      <c r="F42" s="229"/>
      <c r="G42" s="81"/>
      <c r="H42" s="81"/>
      <c r="I42" s="81"/>
      <c r="J42" s="81"/>
      <c r="K42" s="81"/>
      <c r="L42" s="81"/>
      <c r="M42" s="216">
        <f>SUM(M15:M40)</f>
        <v>0</v>
      </c>
      <c r="N42" s="216">
        <f>SUM(N15:N40)</f>
        <v>0</v>
      </c>
      <c r="O42" s="216">
        <f>SUM(O15:O40)</f>
        <v>0</v>
      </c>
      <c r="P42" s="216">
        <f>SUM(P15:P40)</f>
        <v>0</v>
      </c>
      <c r="Q42" s="216">
        <f>SUM(Q15:Q40)</f>
        <v>0</v>
      </c>
      <c r="IK42" s="45"/>
      <c r="IL42" s="45"/>
      <c r="IM42" s="45"/>
      <c r="IN42" s="45"/>
      <c r="IO42" s="45"/>
      <c r="IP42" s="45"/>
      <c r="IQ42" s="45"/>
      <c r="IR42" s="45"/>
      <c r="IS42" s="45"/>
      <c r="IT42" s="45"/>
      <c r="IU42" s="45"/>
      <c r="IV42" s="45"/>
    </row>
    <row r="43" spans="1:256" s="308" customFormat="1" ht="14.25" x14ac:dyDescent="0.25">
      <c r="A43" s="123"/>
      <c r="B43" s="124"/>
      <c r="C43" s="127"/>
      <c r="D43" s="81"/>
      <c r="E43" s="17"/>
      <c r="F43" s="229"/>
      <c r="G43" s="128"/>
      <c r="H43" s="81"/>
      <c r="I43" s="81"/>
      <c r="J43" s="81"/>
      <c r="K43" s="81"/>
      <c r="L43" s="81"/>
      <c r="M43" s="122"/>
      <c r="N43" s="122"/>
      <c r="O43" s="129"/>
      <c r="P43" s="122"/>
      <c r="Q43" s="122"/>
      <c r="IK43" s="45"/>
      <c r="IL43" s="45"/>
      <c r="IM43" s="45"/>
      <c r="IN43" s="45"/>
      <c r="IO43" s="45"/>
      <c r="IP43" s="45"/>
      <c r="IQ43" s="45"/>
      <c r="IR43" s="45"/>
      <c r="IS43" s="45"/>
      <c r="IT43" s="45"/>
      <c r="IU43" s="45"/>
      <c r="IV43" s="45"/>
    </row>
    <row r="44" spans="1:256" s="308" customFormat="1" ht="14.25" x14ac:dyDescent="0.25">
      <c r="A44" s="123"/>
      <c r="B44" s="123"/>
      <c r="C44" s="125"/>
      <c r="D44" s="131"/>
      <c r="E44" s="17"/>
      <c r="F44" s="229"/>
      <c r="G44" s="81"/>
      <c r="H44" s="229"/>
      <c r="I44" s="81"/>
      <c r="J44" s="81"/>
      <c r="K44" s="81"/>
      <c r="L44" s="81"/>
      <c r="M44" s="132"/>
      <c r="N44" s="81"/>
      <c r="O44" s="132"/>
      <c r="P44" s="132"/>
      <c r="Q44" s="132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 s="45"/>
    </row>
    <row r="45" spans="1:256" s="308" customFormat="1" ht="14.25" x14ac:dyDescent="0.25">
      <c r="A45" s="123"/>
      <c r="B45" s="123"/>
      <c r="C45" s="125"/>
      <c r="D45" s="131"/>
      <c r="E45" s="17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IK45" s="45"/>
      <c r="IL45" s="45"/>
      <c r="IM45" s="45"/>
      <c r="IN45" s="45"/>
      <c r="IO45" s="45"/>
      <c r="IP45" s="45"/>
      <c r="IQ45" s="45"/>
      <c r="IR45" s="45"/>
      <c r="IS45" s="45"/>
      <c r="IT45" s="45"/>
      <c r="IU45" s="45"/>
      <c r="IV45" s="45"/>
    </row>
    <row r="46" spans="1:256" s="78" customFormat="1" x14ac:dyDescent="0.25">
      <c r="A46" s="133"/>
      <c r="B46" s="133"/>
      <c r="C46" s="133"/>
      <c r="D46" s="133"/>
      <c r="E46" s="133"/>
      <c r="F46" s="45"/>
      <c r="G46" s="134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IK46" s="45"/>
      <c r="IL46" s="45"/>
      <c r="IM46" s="45"/>
      <c r="IN46" s="45"/>
      <c r="IO46" s="45"/>
      <c r="IP46" s="45"/>
      <c r="IQ46" s="45"/>
      <c r="IR46" s="45"/>
      <c r="IS46" s="45"/>
      <c r="IT46" s="45"/>
      <c r="IU46" s="45"/>
      <c r="IV46" s="45"/>
    </row>
    <row r="47" spans="1:256" s="135" customFormat="1" ht="15" x14ac:dyDescent="0.25">
      <c r="A47" s="133"/>
      <c r="B47"/>
      <c r="C47" s="39" t="s">
        <v>26</v>
      </c>
      <c r="D47" s="45"/>
      <c r="E47" s="45"/>
      <c r="F47" s="45"/>
      <c r="G47" s="309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 s="45"/>
    </row>
    <row r="48" spans="1:256" s="136" customFormat="1" ht="15" x14ac:dyDescent="0.25">
      <c r="A48" s="133"/>
      <c r="B48"/>
      <c r="C48" s="41" t="s">
        <v>27</v>
      </c>
      <c r="D48" s="1"/>
      <c r="E48" s="1"/>
      <c r="F48" s="45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IK48" s="45"/>
      <c r="IL48" s="45"/>
      <c r="IM48" s="45"/>
      <c r="IN48" s="45"/>
      <c r="IO48" s="45"/>
      <c r="IP48" s="45"/>
      <c r="IQ48" s="45"/>
      <c r="IR48" s="45"/>
      <c r="IS48" s="45"/>
      <c r="IT48" s="45"/>
      <c r="IU48" s="45"/>
      <c r="IV48" s="45"/>
    </row>
    <row r="49" spans="1:256" s="137" customFormat="1" ht="15" x14ac:dyDescent="0.25">
      <c r="A49" s="133"/>
      <c r="B49"/>
      <c r="C49" s="29"/>
      <c r="D49" s="1"/>
      <c r="E49" s="1"/>
      <c r="F49" s="45"/>
      <c r="G49" s="134"/>
      <c r="H49" s="244"/>
      <c r="I49" s="244"/>
      <c r="J49" s="244"/>
      <c r="K49" s="244"/>
      <c r="L49" s="244"/>
      <c r="M49" s="244"/>
      <c r="N49" s="244"/>
      <c r="O49" s="244"/>
      <c r="P49" s="244"/>
      <c r="Q49" s="244"/>
      <c r="IK49" s="45"/>
      <c r="IL49" s="45"/>
      <c r="IM49" s="45"/>
      <c r="IN49" s="45"/>
      <c r="IO49" s="45"/>
      <c r="IP49" s="45"/>
      <c r="IQ49" s="45"/>
      <c r="IR49" s="45"/>
      <c r="IS49" s="45"/>
      <c r="IT49" s="45"/>
      <c r="IU49" s="45"/>
      <c r="IV49" s="45"/>
    </row>
    <row r="50" spans="1:256" s="137" customFormat="1" ht="15" x14ac:dyDescent="0.25">
      <c r="A50" s="9"/>
      <c r="B50"/>
      <c r="C50" s="42" t="s">
        <v>28</v>
      </c>
      <c r="D50" s="1"/>
      <c r="E50" s="1"/>
      <c r="F50" s="45"/>
      <c r="G50" s="310"/>
      <c r="H50" s="244"/>
      <c r="I50" s="244"/>
      <c r="J50" s="244"/>
      <c r="K50" s="244"/>
      <c r="L50" s="244"/>
      <c r="M50" s="244"/>
      <c r="N50" s="311"/>
      <c r="O50" s="244"/>
      <c r="P50" s="311"/>
      <c r="Q50" s="244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 s="45"/>
    </row>
    <row r="51" spans="1:256" s="137" customFormat="1" ht="15" x14ac:dyDescent="0.25">
      <c r="A51" s="9"/>
      <c r="B51"/>
      <c r="C51" s="43" t="s">
        <v>29</v>
      </c>
      <c r="D51" s="1"/>
      <c r="E51" s="1"/>
      <c r="F51" s="45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 s="45"/>
    </row>
  </sheetData>
  <sheetProtection selectLockedCells="1" selectUnlockedCells="1"/>
  <autoFilter ref="A13:IV53" xr:uid="{00000000-0009-0000-0000-000008000000}"/>
  <mergeCells count="10">
    <mergeCell ref="R16:U21"/>
    <mergeCell ref="R26:U27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39374999999999999" bottom="0.39374999999999999" header="0.51180555555555551" footer="0.51180555555555551"/>
  <pageSetup paperSize="9" scale="95" firstPageNumber="0" orientation="landscape" horizontalDpi="300" verticalDpi="300" r:id="rId1"/>
  <headerFooter alignWithMargins="0"/>
  <rowBreaks count="1" manualBreakCount="1">
    <brk id="4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</sheetPr>
  <dimension ref="A1:Q148"/>
  <sheetViews>
    <sheetView tabSelected="1" view="pageBreakPreview" topLeftCell="A121" zoomScale="115" zoomScaleNormal="115" zoomScaleSheetLayoutView="115" workbookViewId="0">
      <selection activeCell="C138" sqref="C138"/>
    </sheetView>
  </sheetViews>
  <sheetFormatPr defaultColWidth="8.7109375" defaultRowHeight="11.25" x14ac:dyDescent="0.25"/>
  <cols>
    <col min="1" max="1" width="5.42578125" style="1" customWidth="1"/>
    <col min="2" max="2" width="3.28515625" style="1" customWidth="1"/>
    <col min="3" max="3" width="46.85546875" style="271" customWidth="1"/>
    <col min="4" max="4" width="3.7109375" style="1" customWidth="1"/>
    <col min="5" max="5" width="6.140625" style="1" customWidth="1"/>
    <col min="6" max="6" width="5.140625" style="2" customWidth="1"/>
    <col min="7" max="7" width="5.7109375" style="1" customWidth="1"/>
    <col min="8" max="8" width="5.42578125" style="1" customWidth="1"/>
    <col min="9" max="9" width="6.42578125" style="1" customWidth="1"/>
    <col min="10" max="10" width="6" style="330" customWidth="1"/>
    <col min="11" max="11" width="5.42578125" style="331" customWidth="1"/>
    <col min="12" max="12" width="6.5703125" style="331" customWidth="1"/>
    <col min="13" max="13" width="7" style="1" customWidth="1"/>
    <col min="14" max="15" width="8.140625" style="1" customWidth="1"/>
    <col min="16" max="16" width="7" style="331" customWidth="1"/>
    <col min="17" max="17" width="9.28515625" style="331" customWidth="1"/>
    <col min="18" max="16384" width="8.7109375" style="1"/>
  </cols>
  <sheetData>
    <row r="1" spans="1:17" s="50" customFormat="1" x14ac:dyDescent="0.25">
      <c r="B1" s="48"/>
      <c r="C1" s="48"/>
      <c r="D1" s="48"/>
      <c r="E1" s="48"/>
      <c r="F1" s="54" t="s">
        <v>30</v>
      </c>
      <c r="G1" s="4">
        <f>KPDV!A20</f>
        <v>8</v>
      </c>
      <c r="H1" s="4"/>
      <c r="I1" s="4"/>
      <c r="J1" s="332"/>
      <c r="K1" s="333"/>
      <c r="L1" s="333"/>
      <c r="M1" s="4"/>
    </row>
    <row r="2" spans="1:17" s="50" customFormat="1" x14ac:dyDescent="0.25">
      <c r="A2" s="3"/>
      <c r="B2" s="3"/>
      <c r="C2" s="334" t="s">
        <v>424</v>
      </c>
      <c r="D2" s="3"/>
      <c r="E2" s="3"/>
      <c r="F2" s="54"/>
      <c r="G2" s="4"/>
      <c r="H2" s="4"/>
      <c r="I2" s="4"/>
      <c r="J2" s="332"/>
      <c r="K2" s="333"/>
      <c r="L2" s="333"/>
      <c r="M2" s="4"/>
    </row>
    <row r="3" spans="1:17" s="338" customFormat="1" x14ac:dyDescent="0.25">
      <c r="A3" s="51" t="str">
        <f>KPDV!A3</f>
        <v>Būves nosaukums: Daudzdzīvokļu dzīvojamās mājas fasādes vienkāršotā atjaunošana</v>
      </c>
      <c r="B3" s="51"/>
      <c r="C3" s="51"/>
      <c r="D3" s="51"/>
      <c r="E3" s="51"/>
      <c r="F3" s="335"/>
      <c r="G3" s="7"/>
      <c r="H3" s="7"/>
      <c r="I3" s="7"/>
      <c r="J3" s="336"/>
      <c r="K3" s="337"/>
      <c r="L3" s="337"/>
      <c r="M3" s="7"/>
    </row>
    <row r="4" spans="1:17" s="338" customFormat="1" x14ac:dyDescent="0.25">
      <c r="A4" s="51" t="str">
        <f>KPDV!A4</f>
        <v>Objekta nosaukums:  Dzīvojamās ēkas fasažu  vienkāršotā atjaunošana Mirdzas Ķempes ielā 7, Liepājā</v>
      </c>
      <c r="B4" s="51"/>
      <c r="C4" s="51"/>
      <c r="D4" s="51"/>
      <c r="E4" s="51"/>
      <c r="F4" s="335"/>
      <c r="G4" s="7"/>
      <c r="H4" s="7"/>
      <c r="I4" s="7"/>
      <c r="J4" s="336"/>
      <c r="K4" s="337"/>
      <c r="L4" s="337"/>
      <c r="M4" s="7"/>
    </row>
    <row r="5" spans="1:17" s="13" customFormat="1" x14ac:dyDescent="0.25">
      <c r="A5" s="9" t="str">
        <f>KPDV!A5</f>
        <v>Objekta adrese:  M.Ķempes 7, Liepājā</v>
      </c>
      <c r="B5" s="52"/>
      <c r="C5" s="52"/>
      <c r="D5" s="52"/>
      <c r="E5" s="52"/>
      <c r="F5" s="339"/>
      <c r="G5" s="1"/>
      <c r="H5" s="1"/>
      <c r="I5" s="1"/>
      <c r="J5" s="330"/>
      <c r="K5" s="331"/>
      <c r="L5" s="331"/>
      <c r="M5" s="1"/>
      <c r="N5" s="1"/>
      <c r="O5" s="1"/>
      <c r="P5" s="331"/>
      <c r="Q5" s="331"/>
    </row>
    <row r="6" spans="1:17" s="340" customFormat="1" x14ac:dyDescent="0.25">
      <c r="A6" s="9" t="str">
        <f>KPDV!A6</f>
        <v>Pasūtījuma Nr.WS-38-17</v>
      </c>
      <c r="B6" s="52"/>
      <c r="C6" s="52"/>
      <c r="D6" s="52"/>
      <c r="E6" s="52"/>
      <c r="F6" s="339"/>
      <c r="G6" s="1"/>
      <c r="H6" s="1"/>
      <c r="I6" s="1"/>
      <c r="J6" s="330"/>
      <c r="K6" s="331"/>
      <c r="L6" s="331"/>
      <c r="M6" s="1"/>
      <c r="N6" s="1"/>
      <c r="O6" s="1"/>
      <c r="P6" s="331"/>
      <c r="Q6" s="331"/>
    </row>
    <row r="7" spans="1:17" s="340" customFormat="1" x14ac:dyDescent="0.25">
      <c r="A7" s="9" t="str">
        <f>KPDV!A7</f>
        <v>Pasūtītājs: SIA "Liepājas namu apsaimniekotājs"</v>
      </c>
      <c r="B7" s="52"/>
      <c r="C7" s="52"/>
      <c r="D7" s="52"/>
      <c r="E7" s="52"/>
      <c r="F7" s="339"/>
      <c r="G7" s="1"/>
      <c r="H7" s="1"/>
      <c r="I7" s="1"/>
      <c r="J7" s="330"/>
      <c r="K7" s="331"/>
      <c r="L7" s="331"/>
      <c r="M7" s="1"/>
      <c r="N7" s="1"/>
      <c r="O7" s="1"/>
      <c r="P7" s="331"/>
      <c r="Q7" s="341"/>
    </row>
    <row r="8" spans="1:17" s="340" customFormat="1" x14ac:dyDescent="0.25">
      <c r="A8" s="9"/>
      <c r="B8" s="52"/>
      <c r="C8" s="53" t="s">
        <v>32</v>
      </c>
      <c r="F8" s="54" t="s">
        <v>425</v>
      </c>
      <c r="G8" s="55" t="s">
        <v>34</v>
      </c>
      <c r="H8" s="1"/>
      <c r="I8" s="1"/>
      <c r="J8" s="330"/>
      <c r="K8" s="331"/>
      <c r="L8" s="331"/>
      <c r="M8" s="1"/>
      <c r="N8" s="1"/>
      <c r="O8" s="1"/>
      <c r="P8" s="331"/>
      <c r="Q8" s="341"/>
    </row>
    <row r="9" spans="1:17" s="340" customFormat="1" x14ac:dyDescent="0.25">
      <c r="A9" s="272"/>
      <c r="B9" s="272"/>
      <c r="C9" s="272"/>
      <c r="D9" s="272"/>
      <c r="E9" s="272"/>
      <c r="F9" s="339"/>
      <c r="G9" s="1"/>
      <c r="H9" s="1"/>
      <c r="I9" s="1"/>
      <c r="J9" s="330"/>
      <c r="K9" s="331"/>
      <c r="L9" s="331"/>
      <c r="M9" s="1"/>
      <c r="N9" s="1"/>
      <c r="O9" s="1"/>
      <c r="P9" s="29" t="str">
        <f>AR!A10</f>
        <v>Tāmes izmaksas euro:</v>
      </c>
      <c r="Q9" s="342" t="e">
        <f>#REF!</f>
        <v>#REF!</v>
      </c>
    </row>
    <row r="10" spans="1:17" s="340" customFormat="1" x14ac:dyDescent="0.25">
      <c r="B10" s="343"/>
      <c r="C10" s="343"/>
      <c r="D10" s="343"/>
      <c r="E10" s="343"/>
      <c r="F10" s="344"/>
      <c r="G10" s="1"/>
      <c r="H10" s="1"/>
      <c r="I10" s="1"/>
      <c r="J10" s="330"/>
      <c r="K10" s="331"/>
      <c r="L10" s="331"/>
      <c r="M10" s="1"/>
      <c r="N10" s="1"/>
      <c r="O10" s="1"/>
      <c r="P10" s="331"/>
      <c r="Q10" s="57" t="str">
        <f>KPDV!B10</f>
        <v>Tāme sastādīta  2018.gada __._______</v>
      </c>
    </row>
    <row r="11" spans="1:17" s="7" customFormat="1" ht="10.15" customHeight="1" x14ac:dyDescent="0.25">
      <c r="A11" s="435" t="s">
        <v>36</v>
      </c>
      <c r="B11" s="435" t="s">
        <v>37</v>
      </c>
      <c r="C11" s="436" t="s">
        <v>38</v>
      </c>
      <c r="D11" s="437" t="s">
        <v>39</v>
      </c>
      <c r="F11" s="438" t="s">
        <v>40</v>
      </c>
      <c r="G11" s="434" t="s">
        <v>41</v>
      </c>
      <c r="H11" s="434"/>
      <c r="I11" s="434"/>
      <c r="J11" s="434"/>
      <c r="K11" s="434"/>
      <c r="L11" s="434"/>
      <c r="M11" s="434" t="s">
        <v>42</v>
      </c>
      <c r="N11" s="434"/>
      <c r="O11" s="434"/>
      <c r="P11" s="434"/>
      <c r="Q11" s="434"/>
    </row>
    <row r="12" spans="1:17" s="7" customFormat="1" ht="68.25" x14ac:dyDescent="0.25">
      <c r="A12" s="435"/>
      <c r="B12" s="435"/>
      <c r="C12" s="436"/>
      <c r="D12" s="437"/>
      <c r="F12" s="438"/>
      <c r="G12" s="61" t="s">
        <v>43</v>
      </c>
      <c r="H12" s="61" t="s">
        <v>44</v>
      </c>
      <c r="I12" s="61" t="s">
        <v>45</v>
      </c>
      <c r="J12" s="61" t="s">
        <v>46</v>
      </c>
      <c r="K12" s="61" t="s">
        <v>47</v>
      </c>
      <c r="L12" s="61" t="s">
        <v>48</v>
      </c>
      <c r="M12" s="61" t="s">
        <v>49</v>
      </c>
      <c r="N12" s="61" t="s">
        <v>45</v>
      </c>
      <c r="O12" s="61" t="s">
        <v>46</v>
      </c>
      <c r="P12" s="61" t="s">
        <v>47</v>
      </c>
      <c r="Q12" s="61" t="s">
        <v>50</v>
      </c>
    </row>
    <row r="13" spans="1:17" s="7" customFormat="1" x14ac:dyDescent="0.25">
      <c r="A13" s="346">
        <v>1</v>
      </c>
      <c r="B13" s="346">
        <f>A13+1</f>
        <v>2</v>
      </c>
      <c r="C13" s="347">
        <f>B13+1</f>
        <v>3</v>
      </c>
      <c r="D13" s="346">
        <f>C13+1</f>
        <v>4</v>
      </c>
      <c r="F13" s="346">
        <f>D13+1</f>
        <v>5</v>
      </c>
      <c r="G13" s="346">
        <f t="shared" ref="G13:Q13" si="0">F13+1</f>
        <v>6</v>
      </c>
      <c r="H13" s="346">
        <f t="shared" si="0"/>
        <v>7</v>
      </c>
      <c r="I13" s="346">
        <f t="shared" si="0"/>
        <v>8</v>
      </c>
      <c r="J13" s="346">
        <f t="shared" si="0"/>
        <v>9</v>
      </c>
      <c r="K13" s="346">
        <f t="shared" si="0"/>
        <v>10</v>
      </c>
      <c r="L13" s="346">
        <f t="shared" si="0"/>
        <v>11</v>
      </c>
      <c r="M13" s="346">
        <f t="shared" si="0"/>
        <v>12</v>
      </c>
      <c r="N13" s="346">
        <f t="shared" si="0"/>
        <v>13</v>
      </c>
      <c r="O13" s="346">
        <f t="shared" si="0"/>
        <v>14</v>
      </c>
      <c r="P13" s="346">
        <f t="shared" si="0"/>
        <v>15</v>
      </c>
      <c r="Q13" s="346">
        <f t="shared" si="0"/>
        <v>16</v>
      </c>
    </row>
    <row r="14" spans="1:17" s="9" customFormat="1" x14ac:dyDescent="0.25">
      <c r="A14" s="348"/>
      <c r="B14" s="276"/>
      <c r="C14" s="349" t="s">
        <v>426</v>
      </c>
      <c r="D14" s="83"/>
      <c r="E14" s="83"/>
      <c r="F14" s="345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</row>
    <row r="15" spans="1:17" ht="22.5" x14ac:dyDescent="0.25">
      <c r="A15" s="276">
        <v>1</v>
      </c>
      <c r="B15" s="23"/>
      <c r="C15" s="105" t="s">
        <v>427</v>
      </c>
      <c r="D15" s="83" t="s">
        <v>53</v>
      </c>
      <c r="F15" s="83">
        <v>34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ht="22.5" x14ac:dyDescent="0.25">
      <c r="A16" s="276">
        <f t="shared" ref="A16:A53" si="1">A15+1</f>
        <v>2</v>
      </c>
      <c r="B16" s="23"/>
      <c r="C16" s="105" t="s">
        <v>428</v>
      </c>
      <c r="D16" s="83" t="s">
        <v>53</v>
      </c>
      <c r="F16" s="83">
        <v>168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s="351" customFormat="1" x14ac:dyDescent="0.25">
      <c r="A17" s="276">
        <f t="shared" si="1"/>
        <v>3</v>
      </c>
      <c r="B17" s="350"/>
      <c r="C17" s="254" t="s">
        <v>429</v>
      </c>
      <c r="D17" s="83" t="s">
        <v>53</v>
      </c>
      <c r="F17" s="83">
        <v>48</v>
      </c>
      <c r="G17" s="350"/>
      <c r="H17" s="350"/>
      <c r="I17" s="350"/>
      <c r="J17" s="350"/>
      <c r="K17" s="350"/>
      <c r="L17" s="350"/>
      <c r="M17" s="350"/>
      <c r="N17" s="350"/>
      <c r="O17" s="350"/>
      <c r="P17" s="350"/>
      <c r="Q17" s="350"/>
    </row>
    <row r="18" spans="1:17" s="351" customFormat="1" x14ac:dyDescent="0.25">
      <c r="A18" s="276">
        <f t="shared" si="1"/>
        <v>4</v>
      </c>
      <c r="B18" s="350"/>
      <c r="C18" s="254" t="s">
        <v>430</v>
      </c>
      <c r="D18" s="83" t="s">
        <v>53</v>
      </c>
      <c r="F18" s="83">
        <v>24</v>
      </c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</row>
    <row r="19" spans="1:17" s="351" customFormat="1" x14ac:dyDescent="0.25">
      <c r="A19" s="276">
        <f t="shared" si="1"/>
        <v>5</v>
      </c>
      <c r="B19" s="350"/>
      <c r="C19" s="254" t="s">
        <v>431</v>
      </c>
      <c r="D19" s="83" t="s">
        <v>53</v>
      </c>
      <c r="F19" s="83">
        <v>36</v>
      </c>
      <c r="G19" s="350"/>
      <c r="H19" s="350"/>
      <c r="I19" s="350"/>
      <c r="J19" s="350"/>
      <c r="K19" s="350"/>
      <c r="L19" s="350"/>
      <c r="M19" s="350"/>
      <c r="N19" s="350"/>
      <c r="O19" s="350"/>
      <c r="P19" s="350"/>
      <c r="Q19" s="350"/>
    </row>
    <row r="20" spans="1:17" s="351" customFormat="1" x14ac:dyDescent="0.25">
      <c r="A20" s="276">
        <f t="shared" si="1"/>
        <v>6</v>
      </c>
      <c r="B20" s="350"/>
      <c r="C20" s="352" t="s">
        <v>432</v>
      </c>
      <c r="D20" s="83" t="s">
        <v>53</v>
      </c>
      <c r="F20" s="83">
        <v>12</v>
      </c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</row>
    <row r="21" spans="1:17" s="351" customFormat="1" x14ac:dyDescent="0.25">
      <c r="A21" s="276">
        <f t="shared" si="1"/>
        <v>7</v>
      </c>
      <c r="B21" s="350"/>
      <c r="C21" s="254" t="s">
        <v>433</v>
      </c>
      <c r="D21" s="83" t="s">
        <v>55</v>
      </c>
      <c r="F21" s="83">
        <v>2</v>
      </c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</row>
    <row r="22" spans="1:17" s="351" customFormat="1" x14ac:dyDescent="0.25">
      <c r="A22" s="276">
        <f t="shared" si="1"/>
        <v>8</v>
      </c>
      <c r="B22" s="350"/>
      <c r="C22" s="254" t="s">
        <v>434</v>
      </c>
      <c r="D22" s="83" t="s">
        <v>55</v>
      </c>
      <c r="F22" s="83">
        <v>8</v>
      </c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</row>
    <row r="23" spans="1:17" s="351" customFormat="1" x14ac:dyDescent="0.25">
      <c r="A23" s="276">
        <f t="shared" si="1"/>
        <v>9</v>
      </c>
      <c r="B23" s="350"/>
      <c r="C23" s="254" t="s">
        <v>435</v>
      </c>
      <c r="D23" s="83" t="s">
        <v>55</v>
      </c>
      <c r="F23" s="83">
        <v>10</v>
      </c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</row>
    <row r="24" spans="1:17" s="351" customFormat="1" ht="22.5" x14ac:dyDescent="0.25">
      <c r="A24" s="276">
        <f t="shared" si="1"/>
        <v>10</v>
      </c>
      <c r="B24" s="350"/>
      <c r="C24" s="105" t="s">
        <v>436</v>
      </c>
      <c r="D24" s="83" t="s">
        <v>55</v>
      </c>
      <c r="F24" s="83">
        <v>4</v>
      </c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</row>
    <row r="25" spans="1:17" s="351" customFormat="1" ht="22.5" x14ac:dyDescent="0.25">
      <c r="A25" s="276">
        <f t="shared" si="1"/>
        <v>11</v>
      </c>
      <c r="B25" s="350"/>
      <c r="C25" s="105" t="s">
        <v>437</v>
      </c>
      <c r="D25" s="83" t="s">
        <v>55</v>
      </c>
      <c r="F25" s="83">
        <v>4</v>
      </c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</row>
    <row r="26" spans="1:17" x14ac:dyDescent="0.25">
      <c r="A26" s="276">
        <f t="shared" si="1"/>
        <v>12</v>
      </c>
      <c r="B26" s="23"/>
      <c r="C26" s="105" t="s">
        <v>438</v>
      </c>
      <c r="D26" s="83" t="s">
        <v>55</v>
      </c>
      <c r="F26" s="83">
        <v>4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s="351" customFormat="1" x14ac:dyDescent="0.25">
      <c r="A27" s="276">
        <f t="shared" si="1"/>
        <v>13</v>
      </c>
      <c r="B27" s="350"/>
      <c r="C27" s="105" t="s">
        <v>439</v>
      </c>
      <c r="D27" s="83" t="s">
        <v>55</v>
      </c>
      <c r="F27" s="83">
        <v>8</v>
      </c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</row>
    <row r="28" spans="1:17" s="351" customFormat="1" x14ac:dyDescent="0.25">
      <c r="A28" s="276">
        <f t="shared" si="1"/>
        <v>14</v>
      </c>
      <c r="B28" s="350"/>
      <c r="C28" s="105" t="s">
        <v>440</v>
      </c>
      <c r="D28" s="83" t="s">
        <v>55</v>
      </c>
      <c r="F28" s="83">
        <v>8</v>
      </c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</row>
    <row r="29" spans="1:17" s="351" customFormat="1" x14ac:dyDescent="0.25">
      <c r="A29" s="276">
        <f t="shared" si="1"/>
        <v>15</v>
      </c>
      <c r="B29" s="350"/>
      <c r="C29" s="105" t="s">
        <v>441</v>
      </c>
      <c r="D29" s="83" t="s">
        <v>55</v>
      </c>
      <c r="F29" s="83">
        <v>8</v>
      </c>
      <c r="G29" s="350"/>
      <c r="H29" s="350"/>
      <c r="I29" s="350"/>
      <c r="J29" s="350"/>
      <c r="K29" s="350"/>
      <c r="L29" s="350"/>
      <c r="M29" s="350"/>
      <c r="N29" s="350"/>
      <c r="O29" s="350"/>
      <c r="P29" s="350"/>
      <c r="Q29" s="350"/>
    </row>
    <row r="30" spans="1:17" s="351" customFormat="1" x14ac:dyDescent="0.25">
      <c r="A30" s="276">
        <f t="shared" si="1"/>
        <v>16</v>
      </c>
      <c r="B30" s="350"/>
      <c r="C30" s="105" t="s">
        <v>442</v>
      </c>
      <c r="D30" s="83" t="s">
        <v>55</v>
      </c>
      <c r="F30" s="83">
        <v>8</v>
      </c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</row>
    <row r="31" spans="1:17" s="351" customFormat="1" x14ac:dyDescent="0.25">
      <c r="A31" s="276">
        <f t="shared" si="1"/>
        <v>17</v>
      </c>
      <c r="B31" s="350"/>
      <c r="C31" s="105" t="s">
        <v>443</v>
      </c>
      <c r="D31" s="83" t="s">
        <v>55</v>
      </c>
      <c r="F31" s="276">
        <v>16</v>
      </c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</row>
    <row r="32" spans="1:17" s="351" customFormat="1" x14ac:dyDescent="0.25">
      <c r="A32" s="276">
        <f t="shared" si="1"/>
        <v>18</v>
      </c>
      <c r="B32" s="350"/>
      <c r="C32" s="105" t="s">
        <v>444</v>
      </c>
      <c r="D32" s="83" t="s">
        <v>55</v>
      </c>
      <c r="F32" s="83">
        <v>8</v>
      </c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</row>
    <row r="33" spans="1:17" s="351" customFormat="1" x14ac:dyDescent="0.25">
      <c r="A33" s="276">
        <f t="shared" si="1"/>
        <v>19</v>
      </c>
      <c r="B33" s="350"/>
      <c r="C33" s="105" t="s">
        <v>445</v>
      </c>
      <c r="D33" s="83" t="s">
        <v>55</v>
      </c>
      <c r="F33" s="83">
        <v>8</v>
      </c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</row>
    <row r="34" spans="1:17" s="351" customFormat="1" x14ac:dyDescent="0.25">
      <c r="A34" s="276">
        <f t="shared" si="1"/>
        <v>20</v>
      </c>
      <c r="B34" s="350"/>
      <c r="C34" s="105" t="s">
        <v>446</v>
      </c>
      <c r="D34" s="83" t="s">
        <v>55</v>
      </c>
      <c r="F34" s="83">
        <v>40</v>
      </c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</row>
    <row r="35" spans="1:17" s="351" customFormat="1" x14ac:dyDescent="0.25">
      <c r="A35" s="276">
        <f t="shared" si="1"/>
        <v>21</v>
      </c>
      <c r="B35" s="350"/>
      <c r="C35" s="105" t="s">
        <v>447</v>
      </c>
      <c r="D35" s="83" t="s">
        <v>55</v>
      </c>
      <c r="F35" s="83">
        <v>32</v>
      </c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</row>
    <row r="36" spans="1:17" s="351" customFormat="1" x14ac:dyDescent="0.25">
      <c r="A36" s="276">
        <f t="shared" si="1"/>
        <v>22</v>
      </c>
      <c r="B36" s="350"/>
      <c r="C36" s="105" t="s">
        <v>448</v>
      </c>
      <c r="D36" s="83" t="s">
        <v>55</v>
      </c>
      <c r="F36" s="83">
        <v>32</v>
      </c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</row>
    <row r="37" spans="1:17" s="351" customFormat="1" x14ac:dyDescent="0.25">
      <c r="A37" s="276">
        <f t="shared" si="1"/>
        <v>23</v>
      </c>
      <c r="B37" s="350"/>
      <c r="C37" s="105" t="s">
        <v>449</v>
      </c>
      <c r="D37" s="83" t="s">
        <v>55</v>
      </c>
      <c r="F37" s="83">
        <v>8</v>
      </c>
      <c r="G37" s="350"/>
      <c r="H37" s="350"/>
      <c r="I37" s="350"/>
      <c r="J37" s="350"/>
      <c r="K37" s="350"/>
      <c r="L37" s="350"/>
      <c r="M37" s="350"/>
      <c r="N37" s="350"/>
      <c r="O37" s="350"/>
      <c r="P37" s="350"/>
      <c r="Q37" s="350"/>
    </row>
    <row r="38" spans="1:17" s="351" customFormat="1" ht="22.5" x14ac:dyDescent="0.25">
      <c r="A38" s="276">
        <f t="shared" si="1"/>
        <v>24</v>
      </c>
      <c r="B38" s="350"/>
      <c r="C38" s="105" t="s">
        <v>450</v>
      </c>
      <c r="D38" s="83" t="s">
        <v>55</v>
      </c>
      <c r="F38" s="83">
        <v>12</v>
      </c>
      <c r="G38" s="350"/>
      <c r="H38" s="350"/>
      <c r="I38" s="350"/>
      <c r="J38" s="350"/>
      <c r="K38" s="350"/>
      <c r="L38" s="350"/>
      <c r="M38" s="350"/>
      <c r="N38" s="350"/>
      <c r="O38" s="350"/>
      <c r="P38" s="350"/>
      <c r="Q38" s="350"/>
    </row>
    <row r="39" spans="1:17" s="351" customFormat="1" ht="22.5" x14ac:dyDescent="0.25">
      <c r="A39" s="276">
        <f t="shared" si="1"/>
        <v>25</v>
      </c>
      <c r="B39" s="350"/>
      <c r="C39" s="105" t="s">
        <v>451</v>
      </c>
      <c r="D39" s="83" t="s">
        <v>55</v>
      </c>
      <c r="F39" s="83">
        <v>24</v>
      </c>
      <c r="G39" s="350"/>
      <c r="H39" s="350"/>
      <c r="I39" s="350"/>
      <c r="J39" s="350"/>
      <c r="K39" s="350"/>
      <c r="L39" s="350"/>
      <c r="M39" s="350"/>
      <c r="N39" s="350"/>
      <c r="O39" s="350"/>
      <c r="P39" s="350"/>
      <c r="Q39" s="350"/>
    </row>
    <row r="40" spans="1:17" s="351" customFormat="1" x14ac:dyDescent="0.25">
      <c r="A40" s="276">
        <f t="shared" si="1"/>
        <v>26</v>
      </c>
      <c r="B40" s="350"/>
      <c r="C40" s="105" t="s">
        <v>452</v>
      </c>
      <c r="D40" s="83" t="s">
        <v>55</v>
      </c>
      <c r="F40" s="83">
        <v>8</v>
      </c>
      <c r="G40" s="350"/>
      <c r="H40" s="350"/>
      <c r="I40" s="350"/>
      <c r="J40" s="350"/>
      <c r="K40" s="350"/>
      <c r="L40" s="350"/>
      <c r="M40" s="350"/>
      <c r="N40" s="350"/>
      <c r="O40" s="350"/>
      <c r="P40" s="350"/>
      <c r="Q40" s="350"/>
    </row>
    <row r="41" spans="1:17" s="351" customFormat="1" ht="22.5" x14ac:dyDescent="0.25">
      <c r="A41" s="276">
        <f t="shared" si="1"/>
        <v>27</v>
      </c>
      <c r="B41" s="350"/>
      <c r="C41" s="105" t="s">
        <v>453</v>
      </c>
      <c r="D41" s="83" t="s">
        <v>55</v>
      </c>
      <c r="F41" s="83">
        <v>8</v>
      </c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</row>
    <row r="42" spans="1:17" s="351" customFormat="1" ht="22.5" x14ac:dyDescent="0.25">
      <c r="A42" s="276">
        <f t="shared" si="1"/>
        <v>28</v>
      </c>
      <c r="B42" s="350"/>
      <c r="C42" s="105" t="s">
        <v>454</v>
      </c>
      <c r="D42" s="83" t="s">
        <v>55</v>
      </c>
      <c r="F42" s="83">
        <v>28</v>
      </c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</row>
    <row r="43" spans="1:17" s="351" customFormat="1" ht="22.5" x14ac:dyDescent="0.25">
      <c r="A43" s="276">
        <f t="shared" si="1"/>
        <v>29</v>
      </c>
      <c r="B43" s="350"/>
      <c r="C43" s="105" t="s">
        <v>455</v>
      </c>
      <c r="D43" s="83" t="s">
        <v>55</v>
      </c>
      <c r="F43" s="83">
        <v>16</v>
      </c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</row>
    <row r="44" spans="1:17" s="351" customFormat="1" ht="22.5" x14ac:dyDescent="0.25">
      <c r="A44" s="276">
        <f t="shared" si="1"/>
        <v>30</v>
      </c>
      <c r="B44" s="350"/>
      <c r="C44" s="442" t="s">
        <v>561</v>
      </c>
      <c r="D44" s="83" t="s">
        <v>53</v>
      </c>
      <c r="F44" s="83">
        <v>12</v>
      </c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/>
    </row>
    <row r="45" spans="1:17" s="351" customFormat="1" ht="33.75" x14ac:dyDescent="0.25">
      <c r="A45" s="276">
        <f t="shared" si="1"/>
        <v>31</v>
      </c>
      <c r="B45" s="350"/>
      <c r="C45" s="442" t="s">
        <v>562</v>
      </c>
      <c r="D45" s="83" t="s">
        <v>53</v>
      </c>
      <c r="F45" s="83">
        <v>34</v>
      </c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</row>
    <row r="46" spans="1:17" s="351" customFormat="1" ht="33.75" x14ac:dyDescent="0.25">
      <c r="A46" s="276">
        <f t="shared" si="1"/>
        <v>32</v>
      </c>
      <c r="B46" s="350"/>
      <c r="C46" s="442" t="s">
        <v>563</v>
      </c>
      <c r="D46" s="83" t="s">
        <v>53</v>
      </c>
      <c r="F46" s="83">
        <v>168</v>
      </c>
      <c r="G46" s="350"/>
      <c r="H46" s="350"/>
      <c r="I46" s="350"/>
      <c r="J46" s="350"/>
      <c r="K46" s="350"/>
      <c r="L46" s="350"/>
      <c r="M46" s="350"/>
      <c r="N46" s="350"/>
      <c r="O46" s="350"/>
      <c r="P46" s="350"/>
      <c r="Q46" s="350"/>
    </row>
    <row r="47" spans="1:17" s="351" customFormat="1" ht="33.75" x14ac:dyDescent="0.25">
      <c r="A47" s="276">
        <f t="shared" si="1"/>
        <v>33</v>
      </c>
      <c r="B47" s="350"/>
      <c r="C47" s="442" t="s">
        <v>564</v>
      </c>
      <c r="D47" s="83" t="s">
        <v>53</v>
      </c>
      <c r="F47" s="83">
        <v>48</v>
      </c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</row>
    <row r="48" spans="1:17" s="351" customFormat="1" ht="33.75" x14ac:dyDescent="0.25">
      <c r="A48" s="276">
        <f t="shared" si="1"/>
        <v>34</v>
      </c>
      <c r="B48" s="350"/>
      <c r="C48" s="442" t="s">
        <v>565</v>
      </c>
      <c r="D48" s="83" t="s">
        <v>53</v>
      </c>
      <c r="F48" s="83">
        <v>24</v>
      </c>
      <c r="G48" s="350"/>
      <c r="H48" s="350"/>
      <c r="I48" s="350"/>
      <c r="J48" s="350"/>
      <c r="K48" s="350"/>
      <c r="L48" s="350"/>
      <c r="M48" s="350"/>
      <c r="N48" s="350"/>
      <c r="O48" s="350"/>
      <c r="P48" s="350"/>
      <c r="Q48" s="350"/>
    </row>
    <row r="49" spans="1:17" s="351" customFormat="1" ht="33.75" x14ac:dyDescent="0.25">
      <c r="A49" s="276">
        <f t="shared" si="1"/>
        <v>35</v>
      </c>
      <c r="B49" s="350"/>
      <c r="C49" s="442" t="s">
        <v>566</v>
      </c>
      <c r="D49" s="83" t="s">
        <v>53</v>
      </c>
      <c r="F49" s="83">
        <v>36</v>
      </c>
      <c r="G49" s="350"/>
      <c r="H49" s="350"/>
      <c r="I49" s="350"/>
      <c r="J49" s="350"/>
      <c r="K49" s="350"/>
      <c r="L49" s="350"/>
      <c r="M49" s="350"/>
      <c r="N49" s="350"/>
      <c r="O49" s="350"/>
      <c r="P49" s="350"/>
      <c r="Q49" s="350"/>
    </row>
    <row r="50" spans="1:17" s="351" customFormat="1" x14ac:dyDescent="0.25">
      <c r="A50" s="276">
        <f t="shared" si="1"/>
        <v>36</v>
      </c>
      <c r="B50" s="350"/>
      <c r="C50" s="353" t="s">
        <v>456</v>
      </c>
      <c r="D50" s="276" t="s">
        <v>74</v>
      </c>
      <c r="F50" s="276">
        <v>20</v>
      </c>
      <c r="G50" s="350"/>
      <c r="H50" s="350"/>
      <c r="I50" s="350"/>
      <c r="J50" s="350"/>
      <c r="K50" s="350"/>
      <c r="L50" s="350"/>
      <c r="M50" s="350"/>
      <c r="N50" s="350"/>
      <c r="O50" s="350"/>
      <c r="P50" s="350"/>
      <c r="Q50" s="350"/>
    </row>
    <row r="51" spans="1:17" s="351" customFormat="1" x14ac:dyDescent="0.25">
      <c r="A51" s="276">
        <f t="shared" si="1"/>
        <v>37</v>
      </c>
      <c r="B51" s="350"/>
      <c r="C51" s="353" t="s">
        <v>457</v>
      </c>
      <c r="D51" s="276" t="s">
        <v>458</v>
      </c>
      <c r="F51" s="276">
        <v>1</v>
      </c>
      <c r="G51" s="350"/>
      <c r="H51" s="350"/>
      <c r="I51" s="350"/>
      <c r="J51" s="350"/>
      <c r="K51" s="350"/>
      <c r="L51" s="350"/>
      <c r="M51" s="350"/>
      <c r="N51" s="350"/>
      <c r="O51" s="350"/>
      <c r="P51" s="350"/>
      <c r="Q51" s="350"/>
    </row>
    <row r="52" spans="1:17" s="351" customFormat="1" x14ac:dyDescent="0.25">
      <c r="A52" s="276">
        <f t="shared" si="1"/>
        <v>38</v>
      </c>
      <c r="B52" s="350"/>
      <c r="C52" s="353" t="s">
        <v>459</v>
      </c>
      <c r="D52" s="276" t="s">
        <v>458</v>
      </c>
      <c r="F52" s="276">
        <v>1</v>
      </c>
      <c r="G52" s="350"/>
      <c r="H52" s="350"/>
      <c r="I52" s="350"/>
      <c r="J52" s="350"/>
      <c r="K52" s="350"/>
      <c r="L52" s="350"/>
      <c r="M52" s="350"/>
      <c r="N52" s="350"/>
      <c r="O52" s="350"/>
      <c r="P52" s="350"/>
      <c r="Q52" s="350"/>
    </row>
    <row r="53" spans="1:17" s="351" customFormat="1" x14ac:dyDescent="0.25">
      <c r="A53" s="276">
        <f t="shared" si="1"/>
        <v>39</v>
      </c>
      <c r="B53" s="350"/>
      <c r="C53" s="354" t="s">
        <v>460</v>
      </c>
      <c r="D53" s="276" t="s">
        <v>458</v>
      </c>
      <c r="F53" s="276">
        <v>1</v>
      </c>
      <c r="G53" s="350"/>
      <c r="H53" s="350"/>
      <c r="I53" s="350"/>
      <c r="J53" s="350"/>
      <c r="K53" s="350"/>
      <c r="L53" s="350"/>
      <c r="M53" s="350"/>
      <c r="N53" s="350"/>
      <c r="O53" s="350"/>
      <c r="P53" s="350"/>
      <c r="Q53" s="350"/>
    </row>
    <row r="54" spans="1:17" s="351" customFormat="1" x14ac:dyDescent="0.25">
      <c r="A54" s="276"/>
      <c r="B54" s="350"/>
      <c r="C54" s="349" t="s">
        <v>462</v>
      </c>
      <c r="D54" s="83"/>
      <c r="E54" s="83"/>
      <c r="F54" s="356"/>
      <c r="G54" s="350"/>
      <c r="H54" s="350"/>
      <c r="I54" s="350"/>
      <c r="J54" s="350"/>
      <c r="K54" s="350"/>
      <c r="L54" s="350"/>
      <c r="M54" s="350"/>
      <c r="N54" s="350"/>
      <c r="O54" s="350"/>
      <c r="P54" s="350"/>
      <c r="Q54" s="350"/>
    </row>
    <row r="55" spans="1:17" s="351" customFormat="1" ht="33.75" x14ac:dyDescent="0.25">
      <c r="A55" s="276">
        <v>5</v>
      </c>
      <c r="B55" s="350"/>
      <c r="C55" s="443" t="s">
        <v>567</v>
      </c>
      <c r="D55" s="83" t="s">
        <v>458</v>
      </c>
      <c r="E55" s="83">
        <v>5</v>
      </c>
      <c r="F55" s="83">
        <f>E55*6</f>
        <v>30</v>
      </c>
      <c r="G55" s="350"/>
      <c r="H55" s="350"/>
      <c r="I55" s="350"/>
      <c r="J55" s="350"/>
      <c r="K55" s="350"/>
      <c r="L55" s="350"/>
      <c r="M55" s="350"/>
      <c r="N55" s="350"/>
      <c r="O55" s="350"/>
      <c r="P55" s="350"/>
      <c r="Q55" s="350"/>
    </row>
    <row r="56" spans="1:17" s="358" customFormat="1" ht="22.5" x14ac:dyDescent="0.25">
      <c r="A56" s="276">
        <v>6</v>
      </c>
      <c r="B56" s="357"/>
      <c r="C56" s="70" t="s">
        <v>463</v>
      </c>
      <c r="D56" s="276" t="s">
        <v>55</v>
      </c>
      <c r="E56" s="276">
        <v>5</v>
      </c>
      <c r="F56" s="356">
        <f t="shared" ref="F56:F68" si="2">E56*6</f>
        <v>30</v>
      </c>
      <c r="G56" s="357"/>
      <c r="H56" s="357"/>
      <c r="I56" s="357"/>
      <c r="J56" s="357"/>
      <c r="K56" s="357"/>
      <c r="L56" s="357"/>
      <c r="M56" s="357"/>
      <c r="N56" s="357"/>
      <c r="O56" s="357"/>
      <c r="P56" s="357"/>
      <c r="Q56" s="357"/>
    </row>
    <row r="57" spans="1:17" s="358" customFormat="1" ht="22.5" x14ac:dyDescent="0.25">
      <c r="A57" s="276">
        <v>7</v>
      </c>
      <c r="B57" s="357"/>
      <c r="C57" s="444" t="s">
        <v>572</v>
      </c>
      <c r="D57" s="276" t="s">
        <v>53</v>
      </c>
      <c r="E57" s="276">
        <v>60</v>
      </c>
      <c r="F57" s="356">
        <f t="shared" si="2"/>
        <v>360</v>
      </c>
      <c r="G57" s="357"/>
      <c r="H57" s="357"/>
      <c r="I57" s="357"/>
      <c r="J57" s="357"/>
      <c r="K57" s="357"/>
      <c r="L57" s="357"/>
      <c r="M57" s="357"/>
      <c r="N57" s="357"/>
      <c r="O57" s="357"/>
      <c r="P57" s="357"/>
      <c r="Q57" s="357"/>
    </row>
    <row r="58" spans="1:17" s="358" customFormat="1" x14ac:dyDescent="0.25">
      <c r="A58" s="276">
        <v>8</v>
      </c>
      <c r="B58" s="357"/>
      <c r="C58" s="444" t="s">
        <v>568</v>
      </c>
      <c r="D58" s="276" t="s">
        <v>55</v>
      </c>
      <c r="E58" s="276">
        <v>42</v>
      </c>
      <c r="F58" s="356">
        <f t="shared" si="2"/>
        <v>252</v>
      </c>
      <c r="G58" s="357"/>
      <c r="H58" s="357"/>
      <c r="I58" s="357"/>
      <c r="J58" s="357"/>
      <c r="K58" s="357"/>
      <c r="L58" s="357"/>
      <c r="M58" s="357"/>
      <c r="N58" s="357"/>
      <c r="O58" s="357"/>
      <c r="P58" s="357"/>
      <c r="Q58" s="357"/>
    </row>
    <row r="59" spans="1:17" s="358" customFormat="1" x14ac:dyDescent="0.25">
      <c r="A59" s="276">
        <v>9</v>
      </c>
      <c r="B59" s="357"/>
      <c r="C59" s="444" t="s">
        <v>569</v>
      </c>
      <c r="D59" s="276" t="s">
        <v>55</v>
      </c>
      <c r="E59" s="276">
        <v>6</v>
      </c>
      <c r="F59" s="356">
        <f t="shared" si="2"/>
        <v>36</v>
      </c>
      <c r="G59" s="357"/>
      <c r="H59" s="357"/>
      <c r="I59" s="357"/>
      <c r="J59" s="357"/>
      <c r="K59" s="357"/>
      <c r="L59" s="357"/>
      <c r="M59" s="357"/>
      <c r="N59" s="357"/>
      <c r="O59" s="357"/>
      <c r="P59" s="357"/>
      <c r="Q59" s="357"/>
    </row>
    <row r="60" spans="1:17" s="358" customFormat="1" x14ac:dyDescent="0.25">
      <c r="A60" s="276">
        <v>10</v>
      </c>
      <c r="B60" s="357"/>
      <c r="C60" s="359" t="s">
        <v>464</v>
      </c>
      <c r="D60" s="276" t="s">
        <v>55</v>
      </c>
      <c r="E60" s="276">
        <v>2</v>
      </c>
      <c r="F60" s="356">
        <f t="shared" si="2"/>
        <v>12</v>
      </c>
      <c r="G60" s="357"/>
      <c r="H60" s="357"/>
      <c r="I60" s="357"/>
      <c r="J60" s="357"/>
      <c r="K60" s="357"/>
      <c r="L60" s="357"/>
      <c r="M60" s="357"/>
      <c r="N60" s="357"/>
      <c r="O60" s="357"/>
      <c r="P60" s="357"/>
      <c r="Q60" s="357"/>
    </row>
    <row r="61" spans="1:17" s="358" customFormat="1" ht="22.5" x14ac:dyDescent="0.25">
      <c r="A61" s="276">
        <v>11</v>
      </c>
      <c r="B61" s="357"/>
      <c r="C61" s="359" t="s">
        <v>570</v>
      </c>
      <c r="D61" s="276" t="s">
        <v>53</v>
      </c>
      <c r="E61" s="276">
        <v>16</v>
      </c>
      <c r="F61" s="356">
        <f t="shared" si="2"/>
        <v>96</v>
      </c>
      <c r="G61" s="357"/>
      <c r="H61" s="357"/>
      <c r="I61" s="357"/>
      <c r="J61" s="357"/>
      <c r="K61" s="357"/>
      <c r="L61" s="357"/>
      <c r="M61" s="357"/>
      <c r="N61" s="357"/>
      <c r="O61" s="357"/>
      <c r="P61" s="357"/>
      <c r="Q61" s="357"/>
    </row>
    <row r="62" spans="1:17" s="358" customFormat="1" ht="22.5" x14ac:dyDescent="0.25">
      <c r="A62" s="276">
        <v>12</v>
      </c>
      <c r="B62" s="357"/>
      <c r="C62" s="359" t="s">
        <v>571</v>
      </c>
      <c r="D62" s="276" t="s">
        <v>55</v>
      </c>
      <c r="E62" s="276">
        <v>12</v>
      </c>
      <c r="F62" s="356">
        <f t="shared" si="2"/>
        <v>72</v>
      </c>
      <c r="G62" s="357"/>
      <c r="H62" s="357"/>
      <c r="I62" s="357"/>
      <c r="J62" s="357"/>
      <c r="K62" s="357"/>
      <c r="L62" s="357"/>
      <c r="M62" s="357"/>
      <c r="N62" s="357"/>
      <c r="O62" s="357"/>
      <c r="P62" s="357"/>
      <c r="Q62" s="357"/>
    </row>
    <row r="63" spans="1:17" s="358" customFormat="1" x14ac:dyDescent="0.25">
      <c r="A63" s="276">
        <v>13</v>
      </c>
      <c r="B63" s="357"/>
      <c r="C63" s="359" t="s">
        <v>456</v>
      </c>
      <c r="D63" s="276" t="s">
        <v>74</v>
      </c>
      <c r="E63" s="276">
        <v>0.5</v>
      </c>
      <c r="F63" s="356">
        <f t="shared" si="2"/>
        <v>3</v>
      </c>
      <c r="G63" s="357"/>
      <c r="H63" s="357"/>
      <c r="I63" s="357"/>
      <c r="J63" s="357"/>
      <c r="K63" s="357"/>
      <c r="L63" s="357"/>
      <c r="M63" s="357"/>
      <c r="N63" s="357"/>
      <c r="O63" s="357"/>
      <c r="P63" s="357"/>
      <c r="Q63" s="357"/>
    </row>
    <row r="64" spans="1:17" s="358" customFormat="1" x14ac:dyDescent="0.25">
      <c r="A64" s="276">
        <v>14</v>
      </c>
      <c r="B64" s="357"/>
      <c r="C64" s="359" t="s">
        <v>457</v>
      </c>
      <c r="D64" s="276" t="s">
        <v>458</v>
      </c>
      <c r="E64" s="276">
        <v>1</v>
      </c>
      <c r="F64" s="356">
        <f t="shared" si="2"/>
        <v>6</v>
      </c>
      <c r="G64" s="357"/>
      <c r="H64" s="357"/>
      <c r="I64" s="357"/>
      <c r="J64" s="357"/>
      <c r="K64" s="357"/>
      <c r="L64" s="357"/>
      <c r="M64" s="357"/>
      <c r="N64" s="357"/>
      <c r="O64" s="357"/>
      <c r="P64" s="357"/>
      <c r="Q64" s="357"/>
    </row>
    <row r="65" spans="1:17" s="358" customFormat="1" x14ac:dyDescent="0.25">
      <c r="A65" s="276">
        <v>15</v>
      </c>
      <c r="B65" s="357"/>
      <c r="C65" s="359" t="s">
        <v>459</v>
      </c>
      <c r="D65" s="276" t="s">
        <v>458</v>
      </c>
      <c r="E65" s="276">
        <v>1</v>
      </c>
      <c r="F65" s="356">
        <f t="shared" si="2"/>
        <v>6</v>
      </c>
      <c r="G65" s="357"/>
      <c r="H65" s="357"/>
      <c r="I65" s="357"/>
      <c r="J65" s="357"/>
      <c r="K65" s="357"/>
      <c r="L65" s="357"/>
      <c r="M65" s="357"/>
      <c r="N65" s="357"/>
      <c r="O65" s="357"/>
      <c r="P65" s="357"/>
      <c r="Q65" s="357"/>
    </row>
    <row r="66" spans="1:17" x14ac:dyDescent="0.25">
      <c r="A66" s="276">
        <v>16</v>
      </c>
      <c r="B66" s="23"/>
      <c r="C66" s="359"/>
      <c r="D66" s="276"/>
      <c r="E66" s="276"/>
      <c r="F66" s="356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x14ac:dyDescent="0.25">
      <c r="A67" s="276">
        <v>17</v>
      </c>
      <c r="B67" s="23"/>
      <c r="C67" s="359" t="s">
        <v>546</v>
      </c>
      <c r="D67" s="276" t="s">
        <v>55</v>
      </c>
      <c r="E67" s="276">
        <v>2</v>
      </c>
      <c r="F67" s="356">
        <f t="shared" si="2"/>
        <v>12</v>
      </c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ht="22.5" x14ac:dyDescent="0.25">
      <c r="A68" s="276">
        <v>18</v>
      </c>
      <c r="B68" s="23"/>
      <c r="C68" s="359" t="s">
        <v>461</v>
      </c>
      <c r="D68" s="276" t="s">
        <v>458</v>
      </c>
      <c r="E68" s="276">
        <v>1</v>
      </c>
      <c r="F68" s="356">
        <f t="shared" si="2"/>
        <v>6</v>
      </c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ht="22.5" x14ac:dyDescent="0.25">
      <c r="A69" s="276"/>
      <c r="B69" s="23"/>
      <c r="C69" s="349" t="s">
        <v>465</v>
      </c>
      <c r="D69" s="83"/>
      <c r="E69" s="83"/>
      <c r="F69" s="8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ht="33.75" x14ac:dyDescent="0.25">
      <c r="A70" s="276">
        <v>3</v>
      </c>
      <c r="B70" s="23"/>
      <c r="C70" s="443" t="s">
        <v>567</v>
      </c>
      <c r="D70" s="83" t="s">
        <v>458</v>
      </c>
      <c r="E70" s="83">
        <v>4</v>
      </c>
      <c r="F70" s="83">
        <f t="shared" ref="F70:F82" si="3">E70*16</f>
        <v>64</v>
      </c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ht="22.5" x14ac:dyDescent="0.25">
      <c r="A71" s="276">
        <v>4</v>
      </c>
      <c r="B71" s="23"/>
      <c r="C71" s="70" t="s">
        <v>463</v>
      </c>
      <c r="D71" s="276" t="s">
        <v>55</v>
      </c>
      <c r="E71" s="276">
        <v>4</v>
      </c>
      <c r="F71" s="83">
        <f t="shared" si="3"/>
        <v>64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ht="22.5" x14ac:dyDescent="0.25">
      <c r="A72" s="276">
        <v>5</v>
      </c>
      <c r="B72" s="23"/>
      <c r="C72" s="444" t="s">
        <v>572</v>
      </c>
      <c r="D72" s="276" t="s">
        <v>53</v>
      </c>
      <c r="E72" s="276">
        <v>60</v>
      </c>
      <c r="F72" s="83">
        <f t="shared" si="3"/>
        <v>960</v>
      </c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x14ac:dyDescent="0.25">
      <c r="A73" s="276">
        <v>6</v>
      </c>
      <c r="B73" s="23"/>
      <c r="C73" s="444" t="s">
        <v>568</v>
      </c>
      <c r="D73" s="276" t="s">
        <v>55</v>
      </c>
      <c r="E73" s="276">
        <v>36</v>
      </c>
      <c r="F73" s="83">
        <f t="shared" si="3"/>
        <v>576</v>
      </c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x14ac:dyDescent="0.25">
      <c r="A74" s="276">
        <v>7</v>
      </c>
      <c r="B74" s="23"/>
      <c r="C74" s="444" t="s">
        <v>569</v>
      </c>
      <c r="D74" s="276" t="s">
        <v>55</v>
      </c>
      <c r="E74" s="276">
        <v>6</v>
      </c>
      <c r="F74" s="83">
        <f t="shared" si="3"/>
        <v>96</v>
      </c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x14ac:dyDescent="0.25">
      <c r="A75" s="276">
        <v>8</v>
      </c>
      <c r="B75" s="23"/>
      <c r="C75" s="359" t="s">
        <v>464</v>
      </c>
      <c r="D75" s="276" t="s">
        <v>55</v>
      </c>
      <c r="E75" s="276">
        <v>2</v>
      </c>
      <c r="F75" s="83">
        <f t="shared" si="3"/>
        <v>32</v>
      </c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x14ac:dyDescent="0.25">
      <c r="A76" s="276">
        <v>9</v>
      </c>
      <c r="B76" s="23"/>
      <c r="C76" s="359" t="s">
        <v>547</v>
      </c>
      <c r="D76" s="276" t="s">
        <v>55</v>
      </c>
      <c r="E76" s="276">
        <v>2</v>
      </c>
      <c r="F76" s="83">
        <f t="shared" si="3"/>
        <v>32</v>
      </c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ht="22.5" x14ac:dyDescent="0.25">
      <c r="A77" s="276">
        <v>10</v>
      </c>
      <c r="B77" s="23"/>
      <c r="C77" s="359" t="s">
        <v>571</v>
      </c>
      <c r="D77" s="276" t="s">
        <v>55</v>
      </c>
      <c r="E77" s="276">
        <v>12</v>
      </c>
      <c r="F77" s="83">
        <f t="shared" si="3"/>
        <v>192</v>
      </c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x14ac:dyDescent="0.25">
      <c r="A78" s="276">
        <v>11</v>
      </c>
      <c r="B78" s="23"/>
      <c r="C78" s="359" t="s">
        <v>456</v>
      </c>
      <c r="D78" s="276" t="s">
        <v>74</v>
      </c>
      <c r="E78" s="276">
        <v>0.5</v>
      </c>
      <c r="F78" s="83">
        <f t="shared" si="3"/>
        <v>8</v>
      </c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x14ac:dyDescent="0.25">
      <c r="A79" s="276">
        <v>12</v>
      </c>
      <c r="B79" s="23"/>
      <c r="C79" s="359" t="s">
        <v>457</v>
      </c>
      <c r="D79" s="276" t="s">
        <v>458</v>
      </c>
      <c r="E79" s="276">
        <v>1</v>
      </c>
      <c r="F79" s="83">
        <f t="shared" si="3"/>
        <v>16</v>
      </c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x14ac:dyDescent="0.25">
      <c r="A80" s="276">
        <v>13</v>
      </c>
      <c r="B80" s="23"/>
      <c r="C80" s="359" t="s">
        <v>459</v>
      </c>
      <c r="D80" s="276" t="s">
        <v>458</v>
      </c>
      <c r="E80" s="276">
        <v>1</v>
      </c>
      <c r="F80" s="83">
        <f t="shared" si="3"/>
        <v>16</v>
      </c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x14ac:dyDescent="0.25">
      <c r="A81" s="276">
        <v>14</v>
      </c>
      <c r="B81" s="23"/>
      <c r="C81" s="359"/>
      <c r="D81" s="276"/>
      <c r="E81" s="276"/>
      <c r="F81" s="8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ht="22.5" x14ac:dyDescent="0.25">
      <c r="A82" s="276">
        <v>15</v>
      </c>
      <c r="B82" s="23"/>
      <c r="C82" s="359" t="s">
        <v>461</v>
      </c>
      <c r="D82" s="276" t="s">
        <v>458</v>
      </c>
      <c r="E82" s="276">
        <v>1</v>
      </c>
      <c r="F82" s="83">
        <f t="shared" si="3"/>
        <v>16</v>
      </c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x14ac:dyDescent="0.25">
      <c r="A83" s="276"/>
      <c r="B83" s="23"/>
      <c r="C83" s="349" t="s">
        <v>466</v>
      </c>
      <c r="D83" s="83"/>
      <c r="E83" s="83"/>
      <c r="F83" s="8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ht="33.75" x14ac:dyDescent="0.25">
      <c r="A84" s="276">
        <v>5</v>
      </c>
      <c r="B84" s="23"/>
      <c r="C84" s="443" t="s">
        <v>567</v>
      </c>
      <c r="D84" s="83" t="s">
        <v>458</v>
      </c>
      <c r="E84" s="83">
        <v>4</v>
      </c>
      <c r="F84" s="83">
        <f t="shared" ref="F84:F97" si="4">E84*4</f>
        <v>16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ht="22.5" x14ac:dyDescent="0.25">
      <c r="A85" s="276">
        <v>6</v>
      </c>
      <c r="B85" s="23"/>
      <c r="C85" s="359" t="s">
        <v>463</v>
      </c>
      <c r="D85" s="276" t="s">
        <v>55</v>
      </c>
      <c r="E85" s="276">
        <v>4</v>
      </c>
      <c r="F85" s="83">
        <f t="shared" si="4"/>
        <v>16</v>
      </c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ht="22.5" x14ac:dyDescent="0.25">
      <c r="A86" s="276">
        <v>7</v>
      </c>
      <c r="B86" s="23"/>
      <c r="C86" s="444" t="s">
        <v>572</v>
      </c>
      <c r="D86" s="276" t="s">
        <v>53</v>
      </c>
      <c r="E86" s="276">
        <v>52</v>
      </c>
      <c r="F86" s="83">
        <f t="shared" si="4"/>
        <v>208</v>
      </c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x14ac:dyDescent="0.25">
      <c r="A87" s="276">
        <v>8</v>
      </c>
      <c r="B87" s="23"/>
      <c r="C87" s="444" t="s">
        <v>568</v>
      </c>
      <c r="D87" s="276" t="s">
        <v>55</v>
      </c>
      <c r="E87" s="276">
        <v>24</v>
      </c>
      <c r="F87" s="83">
        <f t="shared" si="4"/>
        <v>96</v>
      </c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x14ac:dyDescent="0.25">
      <c r="A88" s="276">
        <v>9</v>
      </c>
      <c r="B88" s="23"/>
      <c r="C88" s="444" t="s">
        <v>569</v>
      </c>
      <c r="D88" s="276" t="s">
        <v>55</v>
      </c>
      <c r="E88" s="276">
        <v>6</v>
      </c>
      <c r="F88" s="83">
        <f t="shared" si="4"/>
        <v>24</v>
      </c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x14ac:dyDescent="0.25">
      <c r="A89" s="276">
        <v>10</v>
      </c>
      <c r="B89" s="23"/>
      <c r="C89" s="359" t="s">
        <v>464</v>
      </c>
      <c r="D89" s="276" t="s">
        <v>55</v>
      </c>
      <c r="E89" s="276">
        <v>2</v>
      </c>
      <c r="F89" s="83">
        <f t="shared" si="4"/>
        <v>8</v>
      </c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x14ac:dyDescent="0.25">
      <c r="A90" s="276">
        <v>11</v>
      </c>
      <c r="B90" s="23"/>
      <c r="C90" s="359" t="s">
        <v>547</v>
      </c>
      <c r="D90" s="276" t="s">
        <v>55</v>
      </c>
      <c r="E90" s="276">
        <v>2</v>
      </c>
      <c r="F90" s="83">
        <f t="shared" si="4"/>
        <v>8</v>
      </c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ht="22.5" x14ac:dyDescent="0.25">
      <c r="A91" s="276">
        <v>12</v>
      </c>
      <c r="B91" s="23"/>
      <c r="C91" s="359" t="s">
        <v>573</v>
      </c>
      <c r="D91" s="276" t="s">
        <v>53</v>
      </c>
      <c r="E91" s="276">
        <v>4</v>
      </c>
      <c r="F91" s="83">
        <f t="shared" si="4"/>
        <v>16</v>
      </c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ht="22.5" x14ac:dyDescent="0.25">
      <c r="A92" s="276">
        <v>13</v>
      </c>
      <c r="B92" s="23"/>
      <c r="C92" s="359" t="s">
        <v>571</v>
      </c>
      <c r="D92" s="276" t="s">
        <v>55</v>
      </c>
      <c r="E92" s="276">
        <v>10</v>
      </c>
      <c r="F92" s="83">
        <f t="shared" si="4"/>
        <v>40</v>
      </c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5">
      <c r="A93" s="276">
        <v>14</v>
      </c>
      <c r="B93" s="23"/>
      <c r="C93" s="359" t="s">
        <v>456</v>
      </c>
      <c r="D93" s="276" t="s">
        <v>74</v>
      </c>
      <c r="E93" s="276">
        <v>0.5</v>
      </c>
      <c r="F93" s="83">
        <f t="shared" si="4"/>
        <v>2</v>
      </c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x14ac:dyDescent="0.25">
      <c r="A94" s="276">
        <v>15</v>
      </c>
      <c r="B94" s="23"/>
      <c r="C94" s="359" t="s">
        <v>457</v>
      </c>
      <c r="D94" s="276" t="s">
        <v>458</v>
      </c>
      <c r="E94" s="276">
        <v>1</v>
      </c>
      <c r="F94" s="83">
        <f t="shared" si="4"/>
        <v>4</v>
      </c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5">
      <c r="A95" s="276">
        <v>16</v>
      </c>
      <c r="B95" s="23"/>
      <c r="C95" s="359" t="s">
        <v>459</v>
      </c>
      <c r="D95" s="276" t="s">
        <v>458</v>
      </c>
      <c r="E95" s="276">
        <v>1</v>
      </c>
      <c r="F95" s="83">
        <f t="shared" si="4"/>
        <v>4</v>
      </c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5">
      <c r="A96" s="276">
        <v>17</v>
      </c>
      <c r="B96" s="23"/>
      <c r="C96" s="359"/>
      <c r="D96" s="276"/>
      <c r="E96" s="276"/>
      <c r="F96" s="8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17" ht="22.5" x14ac:dyDescent="0.25">
      <c r="A97" s="276">
        <v>18</v>
      </c>
      <c r="B97" s="23"/>
      <c r="C97" s="359" t="s">
        <v>461</v>
      </c>
      <c r="D97" s="276" t="s">
        <v>458</v>
      </c>
      <c r="E97" s="276">
        <v>1</v>
      </c>
      <c r="F97" s="83">
        <f t="shared" si="4"/>
        <v>4</v>
      </c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17" ht="22.5" x14ac:dyDescent="0.25">
      <c r="A98" s="276"/>
      <c r="B98" s="23"/>
      <c r="C98" s="349" t="s">
        <v>467</v>
      </c>
      <c r="D98" s="83"/>
      <c r="E98" s="83"/>
      <c r="F98" s="8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17" ht="33.75" x14ac:dyDescent="0.25">
      <c r="A99" s="276">
        <v>3</v>
      </c>
      <c r="B99" s="23"/>
      <c r="C99" s="443" t="s">
        <v>567</v>
      </c>
      <c r="D99" s="83" t="s">
        <v>458</v>
      </c>
      <c r="E99" s="83">
        <v>3</v>
      </c>
      <c r="F99" s="83">
        <f>E99*14</f>
        <v>42</v>
      </c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17" ht="22.5" x14ac:dyDescent="0.25">
      <c r="A100" s="276">
        <v>4</v>
      </c>
      <c r="B100" s="23"/>
      <c r="C100" s="105" t="s">
        <v>463</v>
      </c>
      <c r="D100" s="83" t="s">
        <v>55</v>
      </c>
      <c r="E100" s="83">
        <v>3</v>
      </c>
      <c r="F100" s="83">
        <f>E100*14</f>
        <v>42</v>
      </c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1:17" ht="22.5" x14ac:dyDescent="0.25">
      <c r="A101" s="276">
        <v>5</v>
      </c>
      <c r="B101" s="23"/>
      <c r="C101" s="444" t="s">
        <v>574</v>
      </c>
      <c r="D101" s="276" t="s">
        <v>53</v>
      </c>
      <c r="E101" s="276">
        <v>48</v>
      </c>
      <c r="F101" s="83">
        <f t="shared" ref="F101:F111" si="5">E101*14</f>
        <v>672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1:17" x14ac:dyDescent="0.25">
      <c r="A102" s="276">
        <v>6</v>
      </c>
      <c r="B102" s="23"/>
      <c r="C102" s="444" t="s">
        <v>568</v>
      </c>
      <c r="D102" s="276" t="s">
        <v>55</v>
      </c>
      <c r="E102" s="276">
        <v>20</v>
      </c>
      <c r="F102" s="83">
        <f t="shared" si="5"/>
        <v>280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1:17" x14ac:dyDescent="0.25">
      <c r="A103" s="276">
        <v>7</v>
      </c>
      <c r="B103" s="23"/>
      <c r="C103" s="444" t="s">
        <v>569</v>
      </c>
      <c r="D103" s="276" t="s">
        <v>55</v>
      </c>
      <c r="E103" s="276">
        <v>5</v>
      </c>
      <c r="F103" s="83">
        <f t="shared" si="5"/>
        <v>70</v>
      </c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1:17" x14ac:dyDescent="0.25">
      <c r="A104" s="276">
        <v>8</v>
      </c>
      <c r="B104" s="23"/>
      <c r="C104" s="359" t="s">
        <v>464</v>
      </c>
      <c r="D104" s="276" t="s">
        <v>55</v>
      </c>
      <c r="E104" s="276">
        <v>1</v>
      </c>
      <c r="F104" s="83">
        <f t="shared" si="5"/>
        <v>14</v>
      </c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1:17" x14ac:dyDescent="0.25">
      <c r="A105" s="276">
        <v>9</v>
      </c>
      <c r="B105" s="23"/>
      <c r="C105" s="359" t="s">
        <v>547</v>
      </c>
      <c r="D105" s="276" t="s">
        <v>55</v>
      </c>
      <c r="E105" s="276">
        <v>2</v>
      </c>
      <c r="F105" s="83">
        <f t="shared" si="5"/>
        <v>28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1:17" ht="22.5" x14ac:dyDescent="0.25">
      <c r="A106" s="276">
        <v>10</v>
      </c>
      <c r="B106" s="23"/>
      <c r="C106" s="359" t="s">
        <v>571</v>
      </c>
      <c r="D106" s="276" t="s">
        <v>55</v>
      </c>
      <c r="E106" s="276">
        <v>10</v>
      </c>
      <c r="F106" s="83">
        <f t="shared" si="5"/>
        <v>140</v>
      </c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1:17" x14ac:dyDescent="0.25">
      <c r="A107" s="276">
        <v>11</v>
      </c>
      <c r="B107" s="23"/>
      <c r="C107" s="359" t="s">
        <v>456</v>
      </c>
      <c r="D107" s="276" t="s">
        <v>74</v>
      </c>
      <c r="E107" s="276">
        <v>0.5</v>
      </c>
      <c r="F107" s="83">
        <f t="shared" si="5"/>
        <v>7</v>
      </c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1:17" x14ac:dyDescent="0.25">
      <c r="A108" s="276">
        <v>12</v>
      </c>
      <c r="B108" s="23"/>
      <c r="C108" s="359" t="s">
        <v>457</v>
      </c>
      <c r="D108" s="276" t="s">
        <v>458</v>
      </c>
      <c r="E108" s="276">
        <v>1</v>
      </c>
      <c r="F108" s="83">
        <f t="shared" si="5"/>
        <v>14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x14ac:dyDescent="0.25">
      <c r="A109" s="276">
        <v>13</v>
      </c>
      <c r="B109" s="23"/>
      <c r="C109" s="359" t="s">
        <v>459</v>
      </c>
      <c r="D109" s="276" t="s">
        <v>458</v>
      </c>
      <c r="E109" s="276">
        <v>1</v>
      </c>
      <c r="F109" s="83">
        <f t="shared" si="5"/>
        <v>14</v>
      </c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1:17" x14ac:dyDescent="0.25">
      <c r="A110" s="276">
        <v>14</v>
      </c>
      <c r="B110" s="23"/>
      <c r="C110" s="359"/>
      <c r="D110" s="276"/>
      <c r="E110" s="276"/>
      <c r="F110" s="8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1:17" ht="22.5" x14ac:dyDescent="0.25">
      <c r="A111" s="276">
        <v>15</v>
      </c>
      <c r="B111" s="23"/>
      <c r="C111" s="359" t="s">
        <v>461</v>
      </c>
      <c r="D111" s="276" t="s">
        <v>458</v>
      </c>
      <c r="E111" s="83">
        <v>1</v>
      </c>
      <c r="F111" s="83">
        <f t="shared" si="5"/>
        <v>14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1:17" ht="22.5" x14ac:dyDescent="0.25">
      <c r="A112" s="276"/>
      <c r="B112" s="23"/>
      <c r="C112" s="349" t="s">
        <v>468</v>
      </c>
      <c r="D112" s="83"/>
      <c r="E112" s="83"/>
      <c r="F112" s="8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  <row r="113" spans="1:17" ht="33.75" x14ac:dyDescent="0.25">
      <c r="A113" s="276">
        <v>3</v>
      </c>
      <c r="B113" s="23"/>
      <c r="C113" s="443" t="s">
        <v>567</v>
      </c>
      <c r="D113" s="83" t="s">
        <v>458</v>
      </c>
      <c r="E113" s="276">
        <v>2</v>
      </c>
      <c r="F113" s="83">
        <f t="shared" ref="F113" si="6">E113*16</f>
        <v>32</v>
      </c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1:17" ht="22.5" x14ac:dyDescent="0.25">
      <c r="A114" s="276">
        <v>4</v>
      </c>
      <c r="B114" s="23"/>
      <c r="C114" s="105" t="s">
        <v>463</v>
      </c>
      <c r="D114" s="276" t="s">
        <v>55</v>
      </c>
      <c r="E114" s="276">
        <v>2</v>
      </c>
      <c r="F114" s="83">
        <f t="shared" ref="F114:F125" si="7">E114*16</f>
        <v>32</v>
      </c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1:17" ht="22.5" x14ac:dyDescent="0.25">
      <c r="A115" s="276">
        <v>5</v>
      </c>
      <c r="B115" s="23"/>
      <c r="C115" s="442" t="s">
        <v>575</v>
      </c>
      <c r="D115" s="276" t="s">
        <v>53</v>
      </c>
      <c r="E115" s="276">
        <v>50</v>
      </c>
      <c r="F115" s="83">
        <f t="shared" si="7"/>
        <v>800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</row>
    <row r="116" spans="1:17" x14ac:dyDescent="0.25">
      <c r="A116" s="276">
        <v>6</v>
      </c>
      <c r="B116" s="23"/>
      <c r="C116" s="354" t="s">
        <v>545</v>
      </c>
      <c r="D116" s="276" t="s">
        <v>55</v>
      </c>
      <c r="E116" s="276">
        <v>2</v>
      </c>
      <c r="F116" s="83">
        <f t="shared" si="7"/>
        <v>32</v>
      </c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</row>
    <row r="117" spans="1:17" x14ac:dyDescent="0.25">
      <c r="A117" s="276">
        <v>7</v>
      </c>
      <c r="B117" s="23"/>
      <c r="C117" s="442" t="s">
        <v>568</v>
      </c>
      <c r="D117" s="276" t="s">
        <v>55</v>
      </c>
      <c r="E117" s="276">
        <v>20</v>
      </c>
      <c r="F117" s="83">
        <f t="shared" si="7"/>
        <v>320</v>
      </c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</row>
    <row r="118" spans="1:17" x14ac:dyDescent="0.25">
      <c r="A118" s="276">
        <v>8</v>
      </c>
      <c r="B118" s="23"/>
      <c r="C118" s="442" t="s">
        <v>576</v>
      </c>
      <c r="D118" s="276" t="s">
        <v>55</v>
      </c>
      <c r="E118" s="276">
        <v>5</v>
      </c>
      <c r="F118" s="83">
        <f t="shared" si="7"/>
        <v>80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</row>
    <row r="119" spans="1:17" x14ac:dyDescent="0.25">
      <c r="A119" s="276">
        <v>9</v>
      </c>
      <c r="B119" s="23"/>
      <c r="C119" s="354" t="s">
        <v>464</v>
      </c>
      <c r="D119" s="276" t="s">
        <v>55</v>
      </c>
      <c r="E119" s="276">
        <v>1</v>
      </c>
      <c r="F119" s="83">
        <f t="shared" si="7"/>
        <v>16</v>
      </c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</row>
    <row r="120" spans="1:17" ht="22.5" x14ac:dyDescent="0.25">
      <c r="A120" s="276">
        <v>10</v>
      </c>
      <c r="B120" s="23"/>
      <c r="C120" s="354" t="s">
        <v>571</v>
      </c>
      <c r="D120" s="276" t="s">
        <v>55</v>
      </c>
      <c r="E120" s="276">
        <v>10</v>
      </c>
      <c r="F120" s="83">
        <f t="shared" si="7"/>
        <v>160</v>
      </c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</row>
    <row r="121" spans="1:17" x14ac:dyDescent="0.25">
      <c r="A121" s="276">
        <v>11</v>
      </c>
      <c r="B121" s="23"/>
      <c r="C121" s="354" t="s">
        <v>456</v>
      </c>
      <c r="D121" s="276" t="s">
        <v>74</v>
      </c>
      <c r="E121" s="276">
        <v>0.5</v>
      </c>
      <c r="F121" s="83">
        <f t="shared" si="7"/>
        <v>8</v>
      </c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</row>
    <row r="122" spans="1:17" x14ac:dyDescent="0.25">
      <c r="A122" s="276">
        <v>12</v>
      </c>
      <c r="B122" s="23"/>
      <c r="C122" s="354" t="s">
        <v>457</v>
      </c>
      <c r="D122" s="276" t="s">
        <v>458</v>
      </c>
      <c r="E122" s="276">
        <v>1</v>
      </c>
      <c r="F122" s="83">
        <f t="shared" si="7"/>
        <v>16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</row>
    <row r="123" spans="1:17" x14ac:dyDescent="0.25">
      <c r="A123" s="276">
        <v>13</v>
      </c>
      <c r="B123" s="23"/>
      <c r="C123" s="354" t="s">
        <v>459</v>
      </c>
      <c r="D123" s="276" t="s">
        <v>458</v>
      </c>
      <c r="E123" s="276">
        <v>1</v>
      </c>
      <c r="F123" s="83">
        <f t="shared" si="7"/>
        <v>16</v>
      </c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</row>
    <row r="124" spans="1:17" x14ac:dyDescent="0.25">
      <c r="A124" s="276">
        <v>14</v>
      </c>
      <c r="B124" s="23"/>
      <c r="C124" s="354"/>
      <c r="D124" s="276"/>
      <c r="E124" s="276"/>
      <c r="F124" s="8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</row>
    <row r="125" spans="1:17" ht="22.5" x14ac:dyDescent="0.25">
      <c r="A125" s="276">
        <v>15</v>
      </c>
      <c r="B125" s="23"/>
      <c r="C125" s="354" t="s">
        <v>461</v>
      </c>
      <c r="D125" s="276" t="s">
        <v>458</v>
      </c>
      <c r="E125" s="276">
        <v>1</v>
      </c>
      <c r="F125" s="83">
        <f t="shared" si="7"/>
        <v>16</v>
      </c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</row>
    <row r="126" spans="1:17" x14ac:dyDescent="0.2">
      <c r="A126" s="360"/>
      <c r="B126" s="23"/>
      <c r="C126" s="82" t="s">
        <v>469</v>
      </c>
      <c r="D126" s="19"/>
      <c r="E126" s="19"/>
      <c r="F126" s="8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</row>
    <row r="127" spans="1:17" ht="90" x14ac:dyDescent="0.25">
      <c r="A127" s="355">
        <v>1</v>
      </c>
      <c r="B127" s="23"/>
      <c r="C127" s="407" t="s">
        <v>560</v>
      </c>
      <c r="D127" s="355" t="s">
        <v>458</v>
      </c>
      <c r="E127" s="355">
        <v>1</v>
      </c>
      <c r="F127" s="83">
        <f t="shared" ref="F127:F134" si="8">E127*56</f>
        <v>56</v>
      </c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</row>
    <row r="128" spans="1:17" ht="22.5" x14ac:dyDescent="0.25">
      <c r="A128" s="355">
        <v>2</v>
      </c>
      <c r="B128" s="23"/>
      <c r="C128" s="443" t="s">
        <v>577</v>
      </c>
      <c r="D128" s="355" t="s">
        <v>55</v>
      </c>
      <c r="E128" s="355">
        <v>1</v>
      </c>
      <c r="F128" s="83">
        <f t="shared" si="8"/>
        <v>56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</row>
    <row r="129" spans="1:17" x14ac:dyDescent="0.25">
      <c r="A129" s="355">
        <v>3</v>
      </c>
      <c r="B129" s="23"/>
      <c r="C129" s="354" t="s">
        <v>470</v>
      </c>
      <c r="D129" s="355" t="s">
        <v>55</v>
      </c>
      <c r="E129" s="355">
        <v>2</v>
      </c>
      <c r="F129" s="83">
        <f t="shared" si="8"/>
        <v>112</v>
      </c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</row>
    <row r="130" spans="1:17" x14ac:dyDescent="0.25">
      <c r="A130" s="355">
        <v>4</v>
      </c>
      <c r="B130" s="23"/>
      <c r="C130" s="354" t="s">
        <v>471</v>
      </c>
      <c r="D130" s="355" t="s">
        <v>55</v>
      </c>
      <c r="E130" s="355">
        <v>1</v>
      </c>
      <c r="F130" s="83">
        <f t="shared" si="8"/>
        <v>56</v>
      </c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</row>
    <row r="131" spans="1:17" x14ac:dyDescent="0.25">
      <c r="A131" s="355">
        <v>5</v>
      </c>
      <c r="B131" s="23"/>
      <c r="C131" s="354" t="s">
        <v>456</v>
      </c>
      <c r="D131" s="355" t="s">
        <v>74</v>
      </c>
      <c r="E131" s="355">
        <v>0.5</v>
      </c>
      <c r="F131" s="83">
        <f t="shared" si="8"/>
        <v>28</v>
      </c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1:17" ht="22.5" x14ac:dyDescent="0.25">
      <c r="A132" s="355">
        <v>6</v>
      </c>
      <c r="B132" s="23"/>
      <c r="C132" s="354" t="s">
        <v>457</v>
      </c>
      <c r="D132" s="355" t="s">
        <v>458</v>
      </c>
      <c r="E132" s="355">
        <v>1</v>
      </c>
      <c r="F132" s="83">
        <f t="shared" si="8"/>
        <v>56</v>
      </c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</row>
    <row r="133" spans="1:17" ht="22.5" x14ac:dyDescent="0.25">
      <c r="A133" s="355">
        <v>7</v>
      </c>
      <c r="B133" s="23"/>
      <c r="C133" s="354" t="s">
        <v>459</v>
      </c>
      <c r="D133" s="355" t="s">
        <v>458</v>
      </c>
      <c r="E133" s="355">
        <v>1</v>
      </c>
      <c r="F133" s="83">
        <f t="shared" si="8"/>
        <v>56</v>
      </c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</row>
    <row r="134" spans="1:17" ht="22.5" x14ac:dyDescent="0.25">
      <c r="A134" s="355">
        <v>8</v>
      </c>
      <c r="B134" s="23"/>
      <c r="C134" s="354" t="s">
        <v>461</v>
      </c>
      <c r="D134" s="355" t="s">
        <v>458</v>
      </c>
      <c r="E134" s="355">
        <v>1</v>
      </c>
      <c r="F134" s="83">
        <f t="shared" si="8"/>
        <v>56</v>
      </c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</row>
    <row r="135" spans="1:17" ht="22.5" x14ac:dyDescent="0.25">
      <c r="A135" s="355">
        <v>9</v>
      </c>
      <c r="B135" s="23"/>
      <c r="C135" s="445" t="s">
        <v>578</v>
      </c>
      <c r="D135" s="446" t="s">
        <v>55</v>
      </c>
      <c r="E135" s="446"/>
      <c r="F135" s="447">
        <v>56</v>
      </c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</row>
    <row r="136" spans="1:17" x14ac:dyDescent="0.2">
      <c r="A136" s="360"/>
      <c r="B136" s="23"/>
      <c r="C136" s="349" t="s">
        <v>472</v>
      </c>
      <c r="D136" s="83"/>
      <c r="E136" s="276"/>
      <c r="F136" s="8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</row>
    <row r="137" spans="1:17" x14ac:dyDescent="0.25">
      <c r="A137" s="276">
        <v>1</v>
      </c>
      <c r="B137" s="23"/>
      <c r="C137" s="354" t="s">
        <v>473</v>
      </c>
      <c r="D137" s="83" t="s">
        <v>458</v>
      </c>
      <c r="F137" s="276">
        <v>56</v>
      </c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</row>
    <row r="138" spans="1:17" ht="22.5" x14ac:dyDescent="0.25">
      <c r="A138" s="276">
        <v>2</v>
      </c>
      <c r="B138" s="23"/>
      <c r="C138" s="442" t="s">
        <v>579</v>
      </c>
      <c r="D138" s="83" t="s">
        <v>458</v>
      </c>
      <c r="F138" s="276">
        <v>56</v>
      </c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</row>
    <row r="139" spans="1:17" x14ac:dyDescent="0.25">
      <c r="A139" s="123"/>
      <c r="B139" s="124"/>
      <c r="C139" s="125" t="s">
        <v>128</v>
      </c>
      <c r="D139" s="81"/>
      <c r="E139" s="17"/>
      <c r="F139" s="229"/>
      <c r="G139" s="81"/>
      <c r="H139" s="81"/>
      <c r="I139" s="81"/>
      <c r="J139" s="81"/>
      <c r="K139" s="81"/>
      <c r="L139" s="81"/>
      <c r="M139" s="216">
        <f>SUM(M14:M138)</f>
        <v>0</v>
      </c>
      <c r="N139" s="216">
        <f t="shared" ref="N139:Q139" si="9">SUM(N14:N138)</f>
        <v>0</v>
      </c>
      <c r="O139" s="216">
        <f t="shared" si="9"/>
        <v>0</v>
      </c>
      <c r="P139" s="216">
        <f t="shared" si="9"/>
        <v>0</v>
      </c>
      <c r="Q139" s="216">
        <f t="shared" si="9"/>
        <v>0</v>
      </c>
    </row>
    <row r="140" spans="1:17" x14ac:dyDescent="0.25">
      <c r="A140" s="123"/>
      <c r="B140" s="124"/>
      <c r="C140" s="127"/>
      <c r="D140" s="81"/>
      <c r="E140" s="17"/>
      <c r="F140" s="229"/>
      <c r="G140" s="128"/>
      <c r="H140" s="81"/>
      <c r="I140" s="81"/>
      <c r="J140" s="81"/>
      <c r="K140" s="81"/>
      <c r="L140" s="81"/>
      <c r="M140" s="122"/>
      <c r="N140" s="122"/>
      <c r="O140" s="129"/>
      <c r="P140" s="122"/>
      <c r="Q140" s="122"/>
    </row>
    <row r="141" spans="1:17" x14ac:dyDescent="0.25">
      <c r="A141" s="123"/>
      <c r="B141" s="123"/>
      <c r="C141" s="125"/>
      <c r="D141" s="131"/>
      <c r="E141" s="17"/>
      <c r="F141" s="229"/>
      <c r="G141" s="81"/>
      <c r="H141" s="229"/>
      <c r="I141" s="81"/>
      <c r="J141" s="81"/>
      <c r="K141" s="81"/>
      <c r="L141" s="81"/>
      <c r="M141" s="132"/>
      <c r="N141" s="81"/>
      <c r="O141" s="132"/>
      <c r="P141" s="132"/>
      <c r="Q141" s="132"/>
    </row>
    <row r="142" spans="1:17" x14ac:dyDescent="0.25">
      <c r="A142" s="123"/>
      <c r="B142" s="123"/>
      <c r="C142" s="125"/>
      <c r="D142" s="131"/>
      <c r="E142" s="17"/>
      <c r="J142" s="1"/>
      <c r="K142" s="1"/>
      <c r="L142" s="1"/>
      <c r="P142" s="1"/>
      <c r="Q142" s="1"/>
    </row>
    <row r="143" spans="1:17" x14ac:dyDescent="0.25">
      <c r="A143" s="133"/>
      <c r="B143" s="133"/>
      <c r="C143" s="133"/>
      <c r="D143" s="133"/>
      <c r="E143" s="133"/>
      <c r="J143" s="1"/>
      <c r="K143" s="1"/>
      <c r="L143" s="1"/>
      <c r="P143" s="1"/>
      <c r="Q143" s="1"/>
    </row>
    <row r="144" spans="1:17" ht="15" x14ac:dyDescent="0.25">
      <c r="A144" s="133"/>
      <c r="B144"/>
      <c r="C144" s="39" t="s">
        <v>26</v>
      </c>
      <c r="D144" s="45"/>
      <c r="E144" s="45"/>
      <c r="J144" s="1"/>
      <c r="K144" s="1"/>
      <c r="L144" s="1"/>
      <c r="P144" s="1"/>
      <c r="Q144" s="1"/>
    </row>
    <row r="145" spans="1:17" ht="15" x14ac:dyDescent="0.25">
      <c r="A145" s="133"/>
      <c r="B145"/>
      <c r="C145" s="41" t="s">
        <v>27</v>
      </c>
      <c r="J145" s="1"/>
      <c r="K145" s="1"/>
      <c r="L145" s="1"/>
      <c r="P145" s="1"/>
      <c r="Q145" s="1"/>
    </row>
    <row r="146" spans="1:17" ht="15" x14ac:dyDescent="0.25">
      <c r="A146" s="133"/>
      <c r="B146"/>
      <c r="C146" s="29"/>
      <c r="J146" s="1"/>
      <c r="K146" s="1"/>
      <c r="L146" s="1"/>
      <c r="P146" s="1"/>
      <c r="Q146" s="1"/>
    </row>
    <row r="147" spans="1:17" ht="15" x14ac:dyDescent="0.25">
      <c r="A147" s="9"/>
      <c r="B147"/>
      <c r="C147" s="42" t="s">
        <v>28</v>
      </c>
      <c r="J147" s="1"/>
      <c r="K147" s="1"/>
      <c r="L147" s="1"/>
      <c r="P147" s="1"/>
      <c r="Q147" s="1"/>
    </row>
    <row r="148" spans="1:17" ht="15" x14ac:dyDescent="0.25">
      <c r="A148" s="9"/>
      <c r="B148"/>
      <c r="C148" s="43" t="s">
        <v>29</v>
      </c>
      <c r="J148" s="1"/>
      <c r="K148" s="1"/>
      <c r="L148" s="1"/>
      <c r="P148" s="1"/>
      <c r="Q148" s="1"/>
    </row>
  </sheetData>
  <sheetProtection selectLockedCells="1" selectUnlockedCells="1"/>
  <mergeCells count="7">
    <mergeCell ref="M11:Q11"/>
    <mergeCell ref="A11:A12"/>
    <mergeCell ref="B11:B12"/>
    <mergeCell ref="C11:C12"/>
    <mergeCell ref="D11:D12"/>
    <mergeCell ref="F11:F12"/>
    <mergeCell ref="G11:L11"/>
  </mergeCells>
  <pageMargins left="0" right="0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0"/>
  </sheetPr>
  <dimension ref="A1:P52"/>
  <sheetViews>
    <sheetView view="pageBreakPreview" topLeftCell="A10" zoomScaleSheetLayoutView="100" workbookViewId="0">
      <selection activeCell="M45" sqref="M45"/>
    </sheetView>
  </sheetViews>
  <sheetFormatPr defaultColWidth="4.28515625" defaultRowHeight="11.25" x14ac:dyDescent="0.25"/>
  <cols>
    <col min="1" max="1" width="4.28515625" style="1"/>
    <col min="2" max="2" width="5.42578125" style="1" customWidth="1"/>
    <col min="3" max="3" width="52" style="271" customWidth="1"/>
    <col min="4" max="5" width="5.140625" style="1" customWidth="1"/>
    <col min="6" max="6" width="6.85546875" style="45" customWidth="1"/>
    <col min="7" max="12" width="5.42578125" style="1" customWidth="1"/>
    <col min="13" max="13" width="8" style="1" customWidth="1"/>
    <col min="14" max="14" width="7.42578125" style="1" customWidth="1"/>
    <col min="15" max="15" width="5" style="1" customWidth="1"/>
    <col min="16" max="16" width="7.42578125" style="1" customWidth="1"/>
    <col min="17" max="244" width="8.7109375" style="1" customWidth="1"/>
    <col min="245" max="16384" width="4.28515625" style="1"/>
  </cols>
  <sheetData>
    <row r="1" spans="1:16" s="50" customFormat="1" x14ac:dyDescent="0.25">
      <c r="A1" s="416" t="s">
        <v>30</v>
      </c>
      <c r="B1" s="416"/>
      <c r="C1" s="416"/>
      <c r="D1" s="416"/>
      <c r="E1" s="416"/>
      <c r="F1" s="416"/>
      <c r="G1" s="3">
        <f>KPDV!A21</f>
        <v>9</v>
      </c>
      <c r="H1" s="3"/>
      <c r="I1" s="3"/>
      <c r="J1" s="3"/>
      <c r="K1" s="3"/>
    </row>
    <row r="2" spans="1:16" s="50" customFormat="1" x14ac:dyDescent="0.25">
      <c r="A2" s="3"/>
      <c r="B2" s="3"/>
      <c r="C2" s="3" t="s">
        <v>474</v>
      </c>
      <c r="D2" s="3"/>
      <c r="E2" s="3"/>
      <c r="F2" s="3"/>
      <c r="G2" s="3"/>
      <c r="H2" s="3"/>
      <c r="I2" s="3"/>
      <c r="J2" s="3"/>
      <c r="K2" s="3"/>
    </row>
    <row r="3" spans="1:16" s="7" customFormat="1" x14ac:dyDescent="0.25">
      <c r="A3" s="51" t="str">
        <f>KPDV!A3</f>
        <v>Būves nosaukums: Daudzdzīvokļu dzīvojamās mājas fasādes vienkāršotā atjaunošana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6" s="7" customFormat="1" x14ac:dyDescent="0.25">
      <c r="A4" s="51" t="str">
        <f>KPDV!A4</f>
        <v>Objekta nosaukums:  Dzīvojamās ēkas fasažu  vienkāršotā atjaunošana Mirdzas Ķempes ielā 7, Liepājā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6" x14ac:dyDescent="0.25">
      <c r="A5" s="9" t="str">
        <f>KPDV!A5</f>
        <v>Objekta adrese:  M.Ķempes 7, Liepājā</v>
      </c>
      <c r="B5" s="9"/>
      <c r="C5" s="27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x14ac:dyDescent="0.25">
      <c r="A6" s="9" t="str">
        <f>KPDV!A6</f>
        <v>Pasūtījuma Nr.WS-38-17</v>
      </c>
      <c r="B6" s="9"/>
      <c r="C6" s="27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5">
      <c r="A7" s="9" t="str">
        <f>KPDV!A7</f>
        <v>Pasūtītājs: SIA "Liepājas namu apsaimniekotājs"</v>
      </c>
      <c r="B7" s="9"/>
      <c r="C7" s="27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9"/>
      <c r="B8" s="9"/>
      <c r="C8" s="53" t="s">
        <v>32</v>
      </c>
      <c r="D8" s="51" t="s">
        <v>475</v>
      </c>
      <c r="E8" s="55" t="s">
        <v>34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x14ac:dyDescent="0.25">
      <c r="A9" s="417" t="str">
        <f>AR!A10</f>
        <v>Tāmes izmaksas euro: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56">
        <f>P45</f>
        <v>0</v>
      </c>
    </row>
    <row r="10" spans="1:16" s="13" customFormat="1" x14ac:dyDescent="0.2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7" t="str">
        <f>KPDV!B10</f>
        <v>Tāme sastādīta  2018.gada __._______</v>
      </c>
    </row>
    <row r="11" spans="1:16" s="7" customFormat="1" ht="10.15" customHeight="1" x14ac:dyDescent="0.25">
      <c r="A11" s="438" t="s">
        <v>36</v>
      </c>
      <c r="B11" s="438" t="s">
        <v>37</v>
      </c>
      <c r="C11" s="433" t="s">
        <v>38</v>
      </c>
      <c r="D11" s="440" t="s">
        <v>39</v>
      </c>
      <c r="E11" s="438" t="s">
        <v>40</v>
      </c>
      <c r="F11" s="434" t="s">
        <v>41</v>
      </c>
      <c r="G11" s="434"/>
      <c r="H11" s="434"/>
      <c r="I11" s="434"/>
      <c r="J11" s="434"/>
      <c r="K11" s="434"/>
      <c r="L11" s="434" t="s">
        <v>42</v>
      </c>
      <c r="M11" s="434"/>
      <c r="N11" s="434"/>
      <c r="O11" s="434"/>
      <c r="P11" s="434"/>
    </row>
    <row r="12" spans="1:16" s="7" customFormat="1" ht="69" x14ac:dyDescent="0.25">
      <c r="A12" s="438"/>
      <c r="B12" s="438"/>
      <c r="C12" s="433"/>
      <c r="D12" s="440"/>
      <c r="E12" s="438"/>
      <c r="F12" s="361" t="s">
        <v>43</v>
      </c>
      <c r="G12" s="361" t="s">
        <v>44</v>
      </c>
      <c r="H12" s="361" t="s">
        <v>45</v>
      </c>
      <c r="I12" s="361" t="s">
        <v>46</v>
      </c>
      <c r="J12" s="361" t="s">
        <v>47</v>
      </c>
      <c r="K12" s="361" t="s">
        <v>48</v>
      </c>
      <c r="L12" s="361" t="s">
        <v>49</v>
      </c>
      <c r="M12" s="361" t="s">
        <v>45</v>
      </c>
      <c r="N12" s="361" t="s">
        <v>46</v>
      </c>
      <c r="O12" s="361" t="s">
        <v>47</v>
      </c>
      <c r="P12" s="361" t="s">
        <v>50</v>
      </c>
    </row>
    <row r="13" spans="1:16" s="7" customFormat="1" x14ac:dyDescent="0.25">
      <c r="A13" s="362">
        <v>1</v>
      </c>
      <c r="B13" s="362">
        <f t="shared" ref="B13:P13" si="0">A13+1</f>
        <v>2</v>
      </c>
      <c r="C13" s="363">
        <f t="shared" si="0"/>
        <v>3</v>
      </c>
      <c r="D13" s="257">
        <f t="shared" si="0"/>
        <v>4</v>
      </c>
      <c r="E13" s="257">
        <f t="shared" si="0"/>
        <v>5</v>
      </c>
      <c r="F13" s="257">
        <f t="shared" si="0"/>
        <v>6</v>
      </c>
      <c r="G13" s="257">
        <f t="shared" si="0"/>
        <v>7</v>
      </c>
      <c r="H13" s="257">
        <f t="shared" si="0"/>
        <v>8</v>
      </c>
      <c r="I13" s="257">
        <f t="shared" si="0"/>
        <v>9</v>
      </c>
      <c r="J13" s="257">
        <f t="shared" si="0"/>
        <v>10</v>
      </c>
      <c r="K13" s="257">
        <f t="shared" si="0"/>
        <v>11</v>
      </c>
      <c r="L13" s="257">
        <f t="shared" si="0"/>
        <v>12</v>
      </c>
      <c r="M13" s="257">
        <f t="shared" si="0"/>
        <v>13</v>
      </c>
      <c r="N13" s="257">
        <f t="shared" si="0"/>
        <v>14</v>
      </c>
      <c r="O13" s="257">
        <f t="shared" si="0"/>
        <v>15</v>
      </c>
      <c r="P13" s="364">
        <f t="shared" si="0"/>
        <v>16</v>
      </c>
    </row>
    <row r="14" spans="1:16" ht="10.15" customHeight="1" x14ac:dyDescent="0.2">
      <c r="A14" s="365"/>
      <c r="B14" s="439" t="s">
        <v>476</v>
      </c>
      <c r="C14" s="439"/>
      <c r="D14" s="439"/>
      <c r="E14" s="365"/>
      <c r="F14" s="366"/>
      <c r="G14" s="366"/>
      <c r="H14" s="366"/>
      <c r="I14" s="366"/>
      <c r="J14" s="366"/>
      <c r="K14" s="366"/>
      <c r="L14" s="366"/>
      <c r="M14" s="366"/>
      <c r="N14" s="366"/>
      <c r="O14" s="366"/>
      <c r="P14" s="367"/>
    </row>
    <row r="15" spans="1:16" x14ac:dyDescent="0.2">
      <c r="A15" s="368">
        <v>1</v>
      </c>
      <c r="B15" s="368"/>
      <c r="C15" s="369" t="s">
        <v>477</v>
      </c>
      <c r="D15" s="368" t="s">
        <v>478</v>
      </c>
      <c r="E15" s="368">
        <v>1</v>
      </c>
      <c r="F15" s="370"/>
      <c r="G15" s="370"/>
      <c r="H15" s="370"/>
      <c r="I15" s="371"/>
      <c r="J15" s="371"/>
      <c r="K15" s="370"/>
      <c r="L15" s="370"/>
      <c r="M15" s="370"/>
      <c r="N15" s="370"/>
      <c r="O15" s="370"/>
      <c r="P15" s="372"/>
    </row>
    <row r="16" spans="1:16" ht="20.25" customHeight="1" x14ac:dyDescent="0.2">
      <c r="A16" s="368">
        <v>2</v>
      </c>
      <c r="B16" s="368"/>
      <c r="C16" s="369" t="s">
        <v>479</v>
      </c>
      <c r="D16" s="368" t="s">
        <v>478</v>
      </c>
      <c r="E16" s="368">
        <v>8</v>
      </c>
      <c r="F16" s="370"/>
      <c r="G16" s="370"/>
      <c r="H16" s="370"/>
      <c r="I16" s="371"/>
      <c r="J16" s="371"/>
      <c r="K16" s="370"/>
      <c r="L16" s="370"/>
      <c r="M16" s="370"/>
      <c r="N16" s="370"/>
      <c r="O16" s="370"/>
      <c r="P16" s="372"/>
    </row>
    <row r="17" spans="1:16" ht="22.5" x14ac:dyDescent="0.2">
      <c r="A17" s="368">
        <v>3</v>
      </c>
      <c r="B17" s="368"/>
      <c r="C17" s="369" t="s">
        <v>480</v>
      </c>
      <c r="D17" s="368" t="s">
        <v>478</v>
      </c>
      <c r="E17" s="368">
        <v>8</v>
      </c>
      <c r="F17" s="370"/>
      <c r="G17" s="370"/>
      <c r="H17" s="370"/>
      <c r="I17" s="371"/>
      <c r="J17" s="371"/>
      <c r="K17" s="370"/>
      <c r="L17" s="370"/>
      <c r="M17" s="370"/>
      <c r="N17" s="370"/>
      <c r="O17" s="370"/>
      <c r="P17" s="372"/>
    </row>
    <row r="18" spans="1:16" x14ac:dyDescent="0.2">
      <c r="A18" s="368">
        <v>4</v>
      </c>
      <c r="B18" s="368"/>
      <c r="C18" s="369" t="s">
        <v>481</v>
      </c>
      <c r="D18" s="368" t="s">
        <v>478</v>
      </c>
      <c r="E18" s="368">
        <v>8</v>
      </c>
      <c r="F18" s="370"/>
      <c r="G18" s="370"/>
      <c r="H18" s="370"/>
      <c r="I18" s="371"/>
      <c r="J18" s="371"/>
      <c r="K18" s="370"/>
      <c r="L18" s="370"/>
      <c r="M18" s="370"/>
      <c r="N18" s="370"/>
      <c r="O18" s="370"/>
      <c r="P18" s="372"/>
    </row>
    <row r="19" spans="1:16" x14ac:dyDescent="0.2">
      <c r="A19" s="368">
        <v>5</v>
      </c>
      <c r="B19" s="368"/>
      <c r="C19" s="369" t="s">
        <v>482</v>
      </c>
      <c r="D19" s="368" t="s">
        <v>53</v>
      </c>
      <c r="E19" s="368">
        <v>250</v>
      </c>
      <c r="F19" s="370"/>
      <c r="G19" s="370"/>
      <c r="H19" s="370"/>
      <c r="I19" s="371"/>
      <c r="J19" s="371"/>
      <c r="K19" s="370"/>
      <c r="L19" s="370"/>
      <c r="M19" s="370"/>
      <c r="N19" s="370"/>
      <c r="O19" s="370"/>
      <c r="P19" s="372"/>
    </row>
    <row r="20" spans="1:16" x14ac:dyDescent="0.2">
      <c r="A20" s="368">
        <v>6</v>
      </c>
      <c r="B20" s="368"/>
      <c r="C20" s="369" t="s">
        <v>483</v>
      </c>
      <c r="D20" s="368" t="s">
        <v>53</v>
      </c>
      <c r="E20" s="368">
        <v>180</v>
      </c>
      <c r="F20" s="370"/>
      <c r="G20" s="370"/>
      <c r="H20" s="370"/>
      <c r="I20" s="371"/>
      <c r="J20" s="371"/>
      <c r="K20" s="370"/>
      <c r="L20" s="370"/>
      <c r="M20" s="370"/>
      <c r="N20" s="370"/>
      <c r="O20" s="370"/>
      <c r="P20" s="372"/>
    </row>
    <row r="21" spans="1:16" x14ac:dyDescent="0.2">
      <c r="A21" s="368">
        <v>7</v>
      </c>
      <c r="B21" s="368"/>
      <c r="C21" s="369" t="s">
        <v>484</v>
      </c>
      <c r="D21" s="368" t="s">
        <v>53</v>
      </c>
      <c r="E21" s="368">
        <v>170</v>
      </c>
      <c r="F21" s="370"/>
      <c r="G21" s="370"/>
      <c r="H21" s="370"/>
      <c r="I21" s="371"/>
      <c r="J21" s="371"/>
      <c r="K21" s="370"/>
      <c r="L21" s="370"/>
      <c r="M21" s="370"/>
      <c r="N21" s="370"/>
      <c r="O21" s="370"/>
      <c r="P21" s="372"/>
    </row>
    <row r="22" spans="1:16" x14ac:dyDescent="0.2">
      <c r="A22" s="368">
        <v>8</v>
      </c>
      <c r="B22" s="368"/>
      <c r="C22" s="369" t="s">
        <v>485</v>
      </c>
      <c r="D22" s="368" t="s">
        <v>53</v>
      </c>
      <c r="E22" s="368">
        <v>180</v>
      </c>
      <c r="F22" s="370"/>
      <c r="G22" s="370"/>
      <c r="H22" s="370"/>
      <c r="I22" s="371"/>
      <c r="J22" s="371"/>
      <c r="K22" s="370"/>
      <c r="L22" s="370"/>
      <c r="M22" s="370"/>
      <c r="N22" s="370"/>
      <c r="O22" s="370"/>
      <c r="P22" s="372"/>
    </row>
    <row r="23" spans="1:16" x14ac:dyDescent="0.2">
      <c r="A23" s="368">
        <v>9</v>
      </c>
      <c r="B23" s="368"/>
      <c r="C23" s="369" t="s">
        <v>486</v>
      </c>
      <c r="D23" s="368" t="s">
        <v>53</v>
      </c>
      <c r="E23" s="368">
        <v>150</v>
      </c>
      <c r="F23" s="370"/>
      <c r="G23" s="370"/>
      <c r="H23" s="370"/>
      <c r="I23" s="371"/>
      <c r="J23" s="371"/>
      <c r="K23" s="370"/>
      <c r="L23" s="370"/>
      <c r="M23" s="370"/>
      <c r="N23" s="370"/>
      <c r="O23" s="370"/>
      <c r="P23" s="372"/>
    </row>
    <row r="24" spans="1:16" x14ac:dyDescent="0.2">
      <c r="A24" s="368">
        <v>10</v>
      </c>
      <c r="B24" s="368"/>
      <c r="C24" s="369" t="s">
        <v>487</v>
      </c>
      <c r="D24" s="368" t="s">
        <v>488</v>
      </c>
      <c r="E24" s="368">
        <v>250</v>
      </c>
      <c r="F24" s="370"/>
      <c r="G24" s="370"/>
      <c r="H24" s="370"/>
      <c r="I24" s="371"/>
      <c r="J24" s="371"/>
      <c r="K24" s="370"/>
      <c r="L24" s="370"/>
      <c r="M24" s="370"/>
      <c r="N24" s="370"/>
      <c r="O24" s="370"/>
      <c r="P24" s="372"/>
    </row>
    <row r="25" spans="1:16" x14ac:dyDescent="0.2">
      <c r="A25" s="368">
        <v>11</v>
      </c>
      <c r="B25" s="368"/>
      <c r="C25" s="369" t="s">
        <v>489</v>
      </c>
      <c r="D25" s="368" t="s">
        <v>488</v>
      </c>
      <c r="E25" s="368">
        <v>180</v>
      </c>
      <c r="F25" s="370"/>
      <c r="G25" s="370"/>
      <c r="H25" s="370"/>
      <c r="I25" s="371"/>
      <c r="J25" s="371"/>
      <c r="K25" s="370"/>
      <c r="L25" s="370"/>
      <c r="M25" s="370"/>
      <c r="N25" s="370"/>
      <c r="O25" s="370"/>
      <c r="P25" s="372"/>
    </row>
    <row r="26" spans="1:16" x14ac:dyDescent="0.2">
      <c r="A26" s="368">
        <v>12</v>
      </c>
      <c r="B26" s="368"/>
      <c r="C26" s="369" t="s">
        <v>490</v>
      </c>
      <c r="D26" s="368" t="s">
        <v>491</v>
      </c>
      <c r="E26" s="368">
        <v>30</v>
      </c>
      <c r="F26" s="370"/>
      <c r="G26" s="370"/>
      <c r="H26" s="370"/>
      <c r="I26" s="371"/>
      <c r="J26" s="371"/>
      <c r="K26" s="370"/>
      <c r="L26" s="370"/>
      <c r="M26" s="370"/>
      <c r="N26" s="370"/>
      <c r="O26" s="370"/>
      <c r="P26" s="372"/>
    </row>
    <row r="27" spans="1:16" x14ac:dyDescent="0.2">
      <c r="A27" s="368">
        <v>13</v>
      </c>
      <c r="B27" s="368"/>
      <c r="C27" s="369" t="s">
        <v>492</v>
      </c>
      <c r="D27" s="368" t="s">
        <v>491</v>
      </c>
      <c r="E27" s="368">
        <v>10</v>
      </c>
      <c r="F27" s="370"/>
      <c r="G27" s="370"/>
      <c r="H27" s="370"/>
      <c r="I27" s="371"/>
      <c r="J27" s="371"/>
      <c r="K27" s="370"/>
      <c r="L27" s="370"/>
      <c r="M27" s="370"/>
      <c r="N27" s="370"/>
      <c r="O27" s="370"/>
      <c r="P27" s="372"/>
    </row>
    <row r="28" spans="1:16" x14ac:dyDescent="0.2">
      <c r="A28" s="368">
        <v>14</v>
      </c>
      <c r="B28" s="368"/>
      <c r="C28" s="369" t="s">
        <v>493</v>
      </c>
      <c r="D28" s="368" t="s">
        <v>491</v>
      </c>
      <c r="E28" s="368">
        <v>10</v>
      </c>
      <c r="F28" s="370"/>
      <c r="G28" s="370"/>
      <c r="H28" s="370"/>
      <c r="I28" s="371"/>
      <c r="J28" s="371"/>
      <c r="K28" s="370"/>
      <c r="L28" s="370"/>
      <c r="M28" s="370"/>
      <c r="N28" s="370"/>
      <c r="O28" s="370"/>
      <c r="P28" s="372"/>
    </row>
    <row r="29" spans="1:16" x14ac:dyDescent="0.2">
      <c r="A29" s="368">
        <v>15</v>
      </c>
      <c r="B29" s="368"/>
      <c r="C29" s="369" t="s">
        <v>494</v>
      </c>
      <c r="D29" s="368" t="s">
        <v>491</v>
      </c>
      <c r="E29" s="368">
        <v>10</v>
      </c>
      <c r="F29" s="370"/>
      <c r="G29" s="370"/>
      <c r="H29" s="370"/>
      <c r="I29" s="371"/>
      <c r="J29" s="371"/>
      <c r="K29" s="370"/>
      <c r="L29" s="370"/>
      <c r="M29" s="370"/>
      <c r="N29" s="370"/>
      <c r="O29" s="370"/>
      <c r="P29" s="372"/>
    </row>
    <row r="30" spans="1:16" x14ac:dyDescent="0.2">
      <c r="A30" s="368">
        <v>16</v>
      </c>
      <c r="B30" s="368"/>
      <c r="C30" s="369" t="s">
        <v>495</v>
      </c>
      <c r="D30" s="368" t="s">
        <v>488</v>
      </c>
      <c r="E30" s="368">
        <v>10</v>
      </c>
      <c r="F30" s="370"/>
      <c r="G30" s="370"/>
      <c r="H30" s="370"/>
      <c r="I30" s="371"/>
      <c r="J30" s="371"/>
      <c r="K30" s="370"/>
      <c r="L30" s="370"/>
      <c r="M30" s="370"/>
      <c r="N30" s="370"/>
      <c r="O30" s="370"/>
      <c r="P30" s="372"/>
    </row>
    <row r="31" spans="1:16" x14ac:dyDescent="0.2">
      <c r="A31" s="368">
        <v>17</v>
      </c>
      <c r="B31" s="368"/>
      <c r="C31" s="369" t="s">
        <v>496</v>
      </c>
      <c r="D31" s="368" t="s">
        <v>488</v>
      </c>
      <c r="E31" s="368">
        <v>14</v>
      </c>
      <c r="F31" s="370"/>
      <c r="G31" s="370"/>
      <c r="H31" s="370"/>
      <c r="I31" s="371"/>
      <c r="J31" s="371"/>
      <c r="K31" s="370"/>
      <c r="L31" s="370"/>
      <c r="M31" s="370"/>
      <c r="N31" s="370"/>
      <c r="O31" s="370"/>
      <c r="P31" s="372"/>
    </row>
    <row r="32" spans="1:16" x14ac:dyDescent="0.2">
      <c r="A32" s="368">
        <v>18</v>
      </c>
      <c r="B32" s="368"/>
      <c r="C32" s="369" t="s">
        <v>497</v>
      </c>
      <c r="D32" s="368" t="s">
        <v>53</v>
      </c>
      <c r="E32" s="368">
        <v>170</v>
      </c>
      <c r="F32" s="370"/>
      <c r="G32" s="370"/>
      <c r="H32" s="370"/>
      <c r="I32" s="371"/>
      <c r="J32" s="371"/>
      <c r="K32" s="370"/>
      <c r="L32" s="370"/>
      <c r="M32" s="370"/>
      <c r="N32" s="370"/>
      <c r="O32" s="370"/>
      <c r="P32" s="372"/>
    </row>
    <row r="33" spans="1:16" x14ac:dyDescent="0.2">
      <c r="A33" s="368">
        <v>19</v>
      </c>
      <c r="B33" s="368"/>
      <c r="C33" s="369" t="s">
        <v>498</v>
      </c>
      <c r="D33" s="368" t="s">
        <v>478</v>
      </c>
      <c r="E33" s="368">
        <v>1</v>
      </c>
      <c r="F33" s="370"/>
      <c r="G33" s="370"/>
      <c r="H33" s="370"/>
      <c r="I33" s="371"/>
      <c r="J33" s="371"/>
      <c r="K33" s="370"/>
      <c r="L33" s="370"/>
      <c r="M33" s="370"/>
      <c r="N33" s="370"/>
      <c r="O33" s="370"/>
      <c r="P33" s="372"/>
    </row>
    <row r="34" spans="1:16" x14ac:dyDescent="0.2">
      <c r="A34" s="368">
        <v>20</v>
      </c>
      <c r="B34" s="368"/>
      <c r="C34" s="369" t="s">
        <v>499</v>
      </c>
      <c r="D34" s="368" t="s">
        <v>491</v>
      </c>
      <c r="E34" s="368">
        <v>30</v>
      </c>
      <c r="F34" s="370"/>
      <c r="G34" s="370"/>
      <c r="H34" s="370"/>
      <c r="I34" s="371"/>
      <c r="J34" s="371"/>
      <c r="K34" s="370"/>
      <c r="L34" s="370"/>
      <c r="M34" s="370"/>
      <c r="N34" s="370"/>
      <c r="O34" s="370"/>
      <c r="P34" s="372"/>
    </row>
    <row r="35" spans="1:16" x14ac:dyDescent="0.2">
      <c r="A35" s="368">
        <v>21</v>
      </c>
      <c r="B35" s="368"/>
      <c r="C35" s="369" t="s">
        <v>500</v>
      </c>
      <c r="D35" s="368" t="s">
        <v>478</v>
      </c>
      <c r="E35" s="368">
        <v>1</v>
      </c>
      <c r="F35" s="370"/>
      <c r="G35" s="370"/>
      <c r="H35" s="370"/>
      <c r="I35" s="371"/>
      <c r="J35" s="371"/>
      <c r="K35" s="370"/>
      <c r="L35" s="370"/>
      <c r="M35" s="370"/>
      <c r="N35" s="370"/>
      <c r="O35" s="370"/>
      <c r="P35" s="372"/>
    </row>
    <row r="36" spans="1:16" x14ac:dyDescent="0.2">
      <c r="A36" s="368">
        <v>22</v>
      </c>
      <c r="B36" s="368"/>
      <c r="C36" s="369" t="s">
        <v>501</v>
      </c>
      <c r="D36" s="368" t="s">
        <v>478</v>
      </c>
      <c r="E36" s="368">
        <v>1</v>
      </c>
      <c r="F36" s="370"/>
      <c r="G36" s="370"/>
      <c r="H36" s="370"/>
      <c r="I36" s="371"/>
      <c r="J36" s="371"/>
      <c r="K36" s="370"/>
      <c r="L36" s="370"/>
      <c r="M36" s="370"/>
      <c r="N36" s="370"/>
      <c r="O36" s="370"/>
      <c r="P36" s="372"/>
    </row>
    <row r="37" spans="1:16" x14ac:dyDescent="0.2">
      <c r="A37" s="368">
        <v>23</v>
      </c>
      <c r="B37" s="368"/>
      <c r="C37" s="369" t="s">
        <v>502</v>
      </c>
      <c r="D37" s="368" t="s">
        <v>478</v>
      </c>
      <c r="E37" s="368">
        <v>10</v>
      </c>
      <c r="F37" s="370"/>
      <c r="G37" s="370"/>
      <c r="H37" s="370"/>
      <c r="I37" s="371"/>
      <c r="J37" s="371"/>
      <c r="K37" s="370"/>
      <c r="L37" s="370"/>
      <c r="M37" s="370"/>
      <c r="N37" s="370"/>
      <c r="O37" s="370"/>
      <c r="P37" s="372"/>
    </row>
    <row r="38" spans="1:16" x14ac:dyDescent="0.2">
      <c r="A38" s="368">
        <v>24</v>
      </c>
      <c r="B38" s="368"/>
      <c r="C38" s="369" t="s">
        <v>503</v>
      </c>
      <c r="D38" s="368" t="s">
        <v>478</v>
      </c>
      <c r="E38" s="368">
        <v>13</v>
      </c>
      <c r="F38" s="370"/>
      <c r="G38" s="370"/>
      <c r="H38" s="370"/>
      <c r="I38" s="371"/>
      <c r="J38" s="371"/>
      <c r="K38" s="370"/>
      <c r="L38" s="370"/>
      <c r="M38" s="370"/>
      <c r="N38" s="370"/>
      <c r="O38" s="370"/>
      <c r="P38" s="372"/>
    </row>
    <row r="39" spans="1:16" x14ac:dyDescent="0.2">
      <c r="A39" s="368">
        <v>25</v>
      </c>
      <c r="B39" s="368"/>
      <c r="C39" s="369" t="s">
        <v>504</v>
      </c>
      <c r="D39" s="368" t="s">
        <v>58</v>
      </c>
      <c r="E39" s="368">
        <v>85</v>
      </c>
      <c r="F39" s="370"/>
      <c r="G39" s="370"/>
      <c r="H39" s="370"/>
      <c r="I39" s="371"/>
      <c r="J39" s="371"/>
      <c r="K39" s="370"/>
      <c r="L39" s="370"/>
      <c r="M39" s="370"/>
      <c r="N39" s="370"/>
      <c r="O39" s="370"/>
      <c r="P39" s="372"/>
    </row>
    <row r="40" spans="1:16" x14ac:dyDescent="0.2">
      <c r="A40" s="368">
        <v>26</v>
      </c>
      <c r="B40" s="368"/>
      <c r="C40" s="369" t="s">
        <v>505</v>
      </c>
      <c r="D40" s="368" t="s">
        <v>478</v>
      </c>
      <c r="E40" s="368">
        <v>1</v>
      </c>
      <c r="F40" s="370"/>
      <c r="G40" s="370"/>
      <c r="H40" s="370"/>
      <c r="I40" s="371"/>
      <c r="J40" s="371"/>
      <c r="K40" s="370"/>
      <c r="L40" s="370"/>
      <c r="M40" s="370"/>
      <c r="N40" s="370"/>
      <c r="O40" s="370"/>
      <c r="P40" s="372"/>
    </row>
    <row r="41" spans="1:16" x14ac:dyDescent="0.2">
      <c r="A41" s="368">
        <v>27</v>
      </c>
      <c r="B41" s="368"/>
      <c r="C41" s="369" t="s">
        <v>506</v>
      </c>
      <c r="D41" s="368" t="s">
        <v>478</v>
      </c>
      <c r="E41" s="368">
        <v>1</v>
      </c>
      <c r="F41" s="370"/>
      <c r="G41" s="370"/>
      <c r="H41" s="370"/>
      <c r="I41" s="371"/>
      <c r="J41" s="371"/>
      <c r="K41" s="370"/>
      <c r="L41" s="370"/>
      <c r="M41" s="370"/>
      <c r="N41" s="370"/>
      <c r="O41" s="370"/>
      <c r="P41" s="372"/>
    </row>
    <row r="42" spans="1:16" x14ac:dyDescent="0.2">
      <c r="A42" s="81"/>
      <c r="B42" s="81"/>
      <c r="C42" s="120"/>
      <c r="D42" s="81"/>
      <c r="E42" s="121"/>
      <c r="F42" s="373"/>
      <c r="G42" s="373"/>
      <c r="H42" s="373"/>
      <c r="I42" s="374"/>
      <c r="J42" s="374"/>
      <c r="K42" s="373"/>
      <c r="L42" s="373"/>
      <c r="M42" s="373"/>
      <c r="N42" s="373"/>
      <c r="O42" s="373"/>
      <c r="P42" s="373"/>
    </row>
    <row r="43" spans="1:16" x14ac:dyDescent="0.25">
      <c r="A43" s="123"/>
      <c r="B43" s="124"/>
      <c r="C43" s="125" t="s">
        <v>128</v>
      </c>
      <c r="D43" s="81"/>
      <c r="E43" s="17"/>
      <c r="F43" s="375"/>
      <c r="G43" s="375"/>
      <c r="H43" s="375"/>
      <c r="I43" s="375"/>
      <c r="J43" s="375"/>
      <c r="K43" s="375"/>
      <c r="L43" s="376">
        <f>SUM(L14:L41)</f>
        <v>0</v>
      </c>
      <c r="M43" s="376">
        <f t="shared" ref="M43:P43" si="1">SUM(M14:M41)</f>
        <v>0</v>
      </c>
      <c r="N43" s="376">
        <f t="shared" si="1"/>
        <v>0</v>
      </c>
      <c r="O43" s="376">
        <f t="shared" si="1"/>
        <v>0</v>
      </c>
      <c r="P43" s="376">
        <f t="shared" si="1"/>
        <v>0</v>
      </c>
    </row>
    <row r="44" spans="1:16" x14ac:dyDescent="0.25">
      <c r="A44" s="123"/>
      <c r="B44" s="124"/>
      <c r="C44" s="127"/>
      <c r="D44" s="81"/>
      <c r="E44" s="17"/>
      <c r="F44" s="377"/>
      <c r="G44" s="378"/>
      <c r="H44" s="378"/>
      <c r="I44" s="378"/>
      <c r="J44" s="378"/>
      <c r="K44" s="378"/>
      <c r="L44" s="379"/>
      <c r="M44" s="379"/>
      <c r="N44" s="379"/>
      <c r="O44" s="379"/>
      <c r="P44" s="379"/>
    </row>
    <row r="45" spans="1:16" x14ac:dyDescent="0.25">
      <c r="A45" s="123"/>
      <c r="B45" s="123"/>
      <c r="C45" s="125"/>
      <c r="D45" s="131"/>
      <c r="E45" s="17"/>
      <c r="F45" s="378"/>
      <c r="G45" s="378"/>
      <c r="H45" s="378"/>
      <c r="I45" s="378"/>
      <c r="J45" s="378"/>
      <c r="K45" s="378"/>
      <c r="L45" s="376"/>
      <c r="M45" s="376"/>
      <c r="N45" s="376"/>
      <c r="O45" s="376"/>
      <c r="P45" s="376"/>
    </row>
    <row r="46" spans="1:16" x14ac:dyDescent="0.25">
      <c r="A46" s="123"/>
      <c r="B46" s="123"/>
      <c r="C46" s="125"/>
      <c r="D46" s="131"/>
      <c r="E46" s="17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</row>
    <row r="47" spans="1:16" x14ac:dyDescent="0.25">
      <c r="A47" s="133"/>
      <c r="B47" s="133"/>
      <c r="C47" s="133"/>
      <c r="D47" s="133"/>
      <c r="E47" s="133"/>
      <c r="F47" s="134"/>
      <c r="G47" s="133"/>
      <c r="H47" s="133"/>
      <c r="I47" s="133"/>
      <c r="J47" s="133"/>
      <c r="K47" s="133"/>
      <c r="L47" s="133"/>
      <c r="M47" s="133"/>
      <c r="N47" s="133"/>
      <c r="O47" s="133"/>
      <c r="P47" s="133"/>
    </row>
    <row r="48" spans="1:16" ht="15" x14ac:dyDescent="0.25">
      <c r="A48" s="133"/>
      <c r="B48"/>
      <c r="C48" s="39" t="s">
        <v>26</v>
      </c>
      <c r="D48" s="45"/>
      <c r="E48" s="45"/>
      <c r="F48" s="27"/>
      <c r="G48" s="133"/>
      <c r="H48" s="133"/>
      <c r="I48" s="133"/>
      <c r="J48" s="133"/>
      <c r="K48" s="133"/>
      <c r="L48" s="133"/>
      <c r="M48" s="133"/>
      <c r="N48" s="133"/>
      <c r="O48" s="133"/>
      <c r="P48" s="133"/>
    </row>
    <row r="49" spans="1:16" ht="15" x14ac:dyDescent="0.25">
      <c r="A49" s="133"/>
      <c r="B49"/>
      <c r="C49" s="41" t="s">
        <v>27</v>
      </c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</row>
    <row r="50" spans="1:16" ht="15" x14ac:dyDescent="0.25">
      <c r="A50" s="133"/>
      <c r="B50"/>
      <c r="C50" s="29"/>
      <c r="F50" s="134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ht="15" x14ac:dyDescent="0.25">
      <c r="A51" s="9"/>
      <c r="B51"/>
      <c r="C51" s="42" t="s">
        <v>28</v>
      </c>
      <c r="F51" s="138"/>
      <c r="G51" s="9"/>
      <c r="H51" s="9"/>
      <c r="I51" s="9"/>
      <c r="J51" s="9"/>
      <c r="K51" s="9"/>
      <c r="L51" s="9"/>
      <c r="M51" s="139"/>
      <c r="N51" s="9"/>
      <c r="O51" s="139"/>
      <c r="P51" s="9"/>
    </row>
    <row r="52" spans="1:16" ht="15" x14ac:dyDescent="0.25">
      <c r="A52" s="9"/>
      <c r="B52"/>
      <c r="C52" s="43" t="s">
        <v>29</v>
      </c>
    </row>
  </sheetData>
  <sheetProtection selectLockedCells="1" selectUnlockedCells="1"/>
  <mergeCells count="10">
    <mergeCell ref="B14:D14"/>
    <mergeCell ref="A1:F1"/>
    <mergeCell ref="A9:O9"/>
    <mergeCell ref="A11:A12"/>
    <mergeCell ref="B11:B12"/>
    <mergeCell ref="C11:C12"/>
    <mergeCell ref="D11:D12"/>
    <mergeCell ref="E11:E12"/>
    <mergeCell ref="F11:K11"/>
    <mergeCell ref="L11:P11"/>
  </mergeCells>
  <pageMargins left="0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4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0"/>
  </sheetPr>
  <dimension ref="A1:Q51"/>
  <sheetViews>
    <sheetView view="pageBreakPreview" zoomScaleSheetLayoutView="100" workbookViewId="0">
      <selection activeCell="D43" sqref="D43"/>
    </sheetView>
  </sheetViews>
  <sheetFormatPr defaultColWidth="4.28515625" defaultRowHeight="11.25" x14ac:dyDescent="0.25"/>
  <cols>
    <col min="1" max="1" width="4.28515625" style="1"/>
    <col min="2" max="2" width="5.42578125" style="1" customWidth="1"/>
    <col min="3" max="3" width="49.42578125" style="271" customWidth="1"/>
    <col min="4" max="4" width="8.140625" style="271" customWidth="1"/>
    <col min="5" max="6" width="5.140625" style="1" customWidth="1"/>
    <col min="7" max="7" width="6.85546875" style="45" customWidth="1"/>
    <col min="8" max="9" width="5.42578125" style="1" customWidth="1"/>
    <col min="10" max="10" width="7" style="1" customWidth="1"/>
    <col min="11" max="11" width="5.42578125" style="1" customWidth="1"/>
    <col min="12" max="12" width="7.28515625" style="1" customWidth="1"/>
    <col min="13" max="13" width="5.42578125" style="1" customWidth="1"/>
    <col min="14" max="14" width="6.28515625" style="1" customWidth="1"/>
    <col min="15" max="15" width="8.7109375" style="1" customWidth="1"/>
    <col min="16" max="16" width="6.7109375" style="1" customWidth="1"/>
    <col min="17" max="17" width="8" style="1" customWidth="1"/>
    <col min="18" max="252" width="8.7109375" style="1" customWidth="1"/>
    <col min="253" max="16384" width="4.28515625" style="1"/>
  </cols>
  <sheetData>
    <row r="1" spans="1:17" s="50" customFormat="1" x14ac:dyDescent="0.25">
      <c r="A1" s="416" t="s">
        <v>30</v>
      </c>
      <c r="B1" s="416"/>
      <c r="C1" s="416"/>
      <c r="D1" s="416"/>
      <c r="E1" s="416"/>
      <c r="F1" s="416"/>
      <c r="G1" s="416"/>
      <c r="H1" s="3">
        <f>KPDV!A21</f>
        <v>9</v>
      </c>
      <c r="I1" s="3"/>
      <c r="J1" s="3"/>
      <c r="K1" s="3"/>
      <c r="L1" s="3"/>
    </row>
    <row r="2" spans="1:17" s="50" customFormat="1" x14ac:dyDescent="0.25">
      <c r="A2" s="3"/>
      <c r="B2" s="3"/>
      <c r="C2" s="3" t="s">
        <v>507</v>
      </c>
      <c r="D2" s="3"/>
      <c r="E2" s="3"/>
      <c r="F2" s="3"/>
      <c r="G2" s="3"/>
      <c r="H2" s="3"/>
      <c r="I2" s="3"/>
      <c r="J2" s="3"/>
      <c r="K2" s="3"/>
      <c r="L2" s="3"/>
    </row>
    <row r="3" spans="1:17" s="7" customFormat="1" x14ac:dyDescent="0.25">
      <c r="A3" s="51" t="str">
        <f>KPDV!A3</f>
        <v>Būves nosaukums: Daudzdzīvokļu dzīvojamās mājas fasādes vienkāršotā atjaunošana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7" s="7" customFormat="1" x14ac:dyDescent="0.25">
      <c r="A4" s="51" t="str">
        <f>KPDV!A4</f>
        <v>Objekta nosaukums:  Dzīvojamās ēkas fasažu  vienkāršotā atjaunošana Mirdzas Ķempes ielā 7, Liepājā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7" x14ac:dyDescent="0.25">
      <c r="A5" s="9" t="str">
        <f>KPDV!A5</f>
        <v>Objekta adrese:  M.Ķempes 7, Liepājā</v>
      </c>
      <c r="B5" s="9"/>
      <c r="C5" s="272"/>
      <c r="D5" s="27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x14ac:dyDescent="0.25">
      <c r="A6" s="9" t="str">
        <f>KPDV!A6</f>
        <v>Pasūtījuma Nr.WS-38-17</v>
      </c>
      <c r="B6" s="9"/>
      <c r="C6" s="272"/>
      <c r="D6" s="272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25">
      <c r="A7" s="9" t="str">
        <f>KPDV!A7</f>
        <v>Pasūtītājs: SIA "Liepājas namu apsaimniekotājs"</v>
      </c>
      <c r="B7" s="9"/>
      <c r="C7" s="272"/>
      <c r="D7" s="272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A8" s="9"/>
      <c r="B8" s="9"/>
      <c r="C8" s="53" t="s">
        <v>32</v>
      </c>
      <c r="D8" s="53"/>
      <c r="E8" s="51" t="s">
        <v>508</v>
      </c>
      <c r="F8" s="55" t="s">
        <v>34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25">
      <c r="A9" s="417" t="str">
        <f>AR!A10</f>
        <v>Tāmes izmaksas euro: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56">
        <f>Q44</f>
        <v>0</v>
      </c>
    </row>
    <row r="10" spans="1:17" s="13" customFormat="1" x14ac:dyDescent="0.2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7" t="str">
        <f>KPDV!B10</f>
        <v>Tāme sastādīta  2018.gada __._______</v>
      </c>
    </row>
    <row r="11" spans="1:17" s="7" customFormat="1" ht="10.15" customHeight="1" x14ac:dyDescent="0.25">
      <c r="A11" s="435" t="s">
        <v>36</v>
      </c>
      <c r="B11" s="435" t="s">
        <v>37</v>
      </c>
      <c r="C11" s="436" t="s">
        <v>38</v>
      </c>
      <c r="D11" s="436"/>
      <c r="E11" s="437" t="s">
        <v>39</v>
      </c>
      <c r="F11" s="435" t="s">
        <v>40</v>
      </c>
      <c r="G11" s="434" t="s">
        <v>41</v>
      </c>
      <c r="H11" s="434"/>
      <c r="I11" s="434"/>
      <c r="J11" s="434"/>
      <c r="K11" s="434"/>
      <c r="L11" s="434"/>
      <c r="M11" s="434" t="s">
        <v>42</v>
      </c>
      <c r="N11" s="434"/>
      <c r="O11" s="434"/>
      <c r="P11" s="434"/>
      <c r="Q11" s="434"/>
    </row>
    <row r="12" spans="1:17" s="7" customFormat="1" ht="69" x14ac:dyDescent="0.25">
      <c r="A12" s="435"/>
      <c r="B12" s="435"/>
      <c r="C12" s="436"/>
      <c r="D12" s="436"/>
      <c r="E12" s="437"/>
      <c r="F12" s="435"/>
      <c r="G12" s="61" t="s">
        <v>43</v>
      </c>
      <c r="H12" s="61" t="s">
        <v>44</v>
      </c>
      <c r="I12" s="61" t="s">
        <v>45</v>
      </c>
      <c r="J12" s="61" t="s">
        <v>46</v>
      </c>
      <c r="K12" s="61" t="s">
        <v>47</v>
      </c>
      <c r="L12" s="61" t="s">
        <v>48</v>
      </c>
      <c r="M12" s="61" t="s">
        <v>49</v>
      </c>
      <c r="N12" s="61" t="s">
        <v>45</v>
      </c>
      <c r="O12" s="61" t="s">
        <v>46</v>
      </c>
      <c r="P12" s="61" t="s">
        <v>47</v>
      </c>
      <c r="Q12" s="61" t="s">
        <v>50</v>
      </c>
    </row>
    <row r="13" spans="1:17" s="7" customFormat="1" x14ac:dyDescent="0.25">
      <c r="A13" s="362">
        <v>1</v>
      </c>
      <c r="B13" s="362">
        <f>A13+1</f>
        <v>2</v>
      </c>
      <c r="C13" s="441">
        <f>B13+1</f>
        <v>3</v>
      </c>
      <c r="D13" s="441"/>
      <c r="E13" s="257">
        <f>C13+1</f>
        <v>4</v>
      </c>
      <c r="F13" s="257">
        <f t="shared" ref="F13:Q13" si="0">E13+1</f>
        <v>5</v>
      </c>
      <c r="G13" s="257">
        <f t="shared" si="0"/>
        <v>6</v>
      </c>
      <c r="H13" s="257">
        <f t="shared" si="0"/>
        <v>7</v>
      </c>
      <c r="I13" s="257">
        <f t="shared" si="0"/>
        <v>8</v>
      </c>
      <c r="J13" s="257">
        <f t="shared" si="0"/>
        <v>9</v>
      </c>
      <c r="K13" s="257">
        <f t="shared" si="0"/>
        <v>10</v>
      </c>
      <c r="L13" s="257">
        <f t="shared" si="0"/>
        <v>11</v>
      </c>
      <c r="M13" s="257">
        <f t="shared" si="0"/>
        <v>12</v>
      </c>
      <c r="N13" s="257">
        <f t="shared" si="0"/>
        <v>13</v>
      </c>
      <c r="O13" s="257">
        <f t="shared" si="0"/>
        <v>14</v>
      </c>
      <c r="P13" s="257">
        <f t="shared" si="0"/>
        <v>15</v>
      </c>
      <c r="Q13" s="257">
        <f t="shared" si="0"/>
        <v>16</v>
      </c>
    </row>
    <row r="14" spans="1:17" x14ac:dyDescent="0.25">
      <c r="A14" s="19">
        <v>1</v>
      </c>
      <c r="B14" s="23"/>
      <c r="C14" s="105" t="s">
        <v>509</v>
      </c>
      <c r="D14" s="83" t="s">
        <v>510</v>
      </c>
      <c r="E14" s="83" t="s">
        <v>83</v>
      </c>
      <c r="F14" s="83">
        <v>4</v>
      </c>
      <c r="G14" s="255"/>
      <c r="H14" s="255"/>
      <c r="I14" s="356"/>
      <c r="J14" s="255"/>
      <c r="K14" s="261"/>
      <c r="L14" s="74"/>
      <c r="M14" s="75"/>
      <c r="N14" s="75"/>
      <c r="O14" s="75"/>
      <c r="P14" s="75"/>
      <c r="Q14" s="75"/>
    </row>
    <row r="15" spans="1:17" x14ac:dyDescent="0.25">
      <c r="A15" s="19">
        <f t="shared" ref="A15:A38" si="1">A14+1</f>
        <v>2</v>
      </c>
      <c r="B15" s="23"/>
      <c r="C15" s="70" t="s">
        <v>511</v>
      </c>
      <c r="D15" s="83" t="str">
        <f>D14</f>
        <v>Dn50</v>
      </c>
      <c r="E15" s="19" t="s">
        <v>83</v>
      </c>
      <c r="F15" s="19">
        <f>F14</f>
        <v>4</v>
      </c>
      <c r="G15" s="255"/>
      <c r="H15" s="255"/>
      <c r="I15" s="356"/>
      <c r="J15" s="255"/>
      <c r="K15" s="261"/>
      <c r="L15" s="74"/>
      <c r="M15" s="75"/>
      <c r="N15" s="75"/>
      <c r="O15" s="75"/>
      <c r="P15" s="75"/>
      <c r="Q15" s="75"/>
    </row>
    <row r="16" spans="1:17" x14ac:dyDescent="0.25">
      <c r="A16" s="19">
        <f t="shared" si="1"/>
        <v>3</v>
      </c>
      <c r="B16" s="23"/>
      <c r="C16" s="70" t="s">
        <v>512</v>
      </c>
      <c r="D16" s="83" t="str">
        <f>D15</f>
        <v>Dn50</v>
      </c>
      <c r="E16" s="19" t="s">
        <v>83</v>
      </c>
      <c r="F16" s="19">
        <f>F15</f>
        <v>4</v>
      </c>
      <c r="G16" s="255"/>
      <c r="H16" s="255"/>
      <c r="I16" s="356"/>
      <c r="J16" s="255"/>
      <c r="K16" s="261"/>
      <c r="L16" s="74"/>
      <c r="M16" s="75"/>
      <c r="N16" s="75"/>
      <c r="O16" s="75"/>
      <c r="P16" s="75"/>
      <c r="Q16" s="75"/>
    </row>
    <row r="17" spans="1:17" x14ac:dyDescent="0.25">
      <c r="A17" s="19">
        <f t="shared" si="1"/>
        <v>4</v>
      </c>
      <c r="B17" s="23"/>
      <c r="C17" s="70" t="s">
        <v>513</v>
      </c>
      <c r="D17" s="83" t="str">
        <f>D16</f>
        <v>Dn50</v>
      </c>
      <c r="E17" s="19" t="s">
        <v>83</v>
      </c>
      <c r="F17" s="19">
        <f>F14*2</f>
        <v>8</v>
      </c>
      <c r="G17" s="255"/>
      <c r="H17" s="255"/>
      <c r="I17" s="356"/>
      <c r="J17" s="255"/>
      <c r="K17" s="261"/>
      <c r="L17" s="74"/>
      <c r="M17" s="75"/>
      <c r="N17" s="75"/>
      <c r="O17" s="75"/>
      <c r="P17" s="75"/>
      <c r="Q17" s="75"/>
    </row>
    <row r="18" spans="1:17" x14ac:dyDescent="0.25">
      <c r="A18" s="19">
        <f t="shared" si="1"/>
        <v>5</v>
      </c>
      <c r="B18" s="23"/>
      <c r="C18" s="105" t="s">
        <v>514</v>
      </c>
      <c r="D18" s="83" t="str">
        <f>D17</f>
        <v>Dn50</v>
      </c>
      <c r="E18" s="83" t="s">
        <v>83</v>
      </c>
      <c r="F18" s="19">
        <f>F14</f>
        <v>4</v>
      </c>
      <c r="G18" s="255"/>
      <c r="H18" s="255"/>
      <c r="I18" s="356"/>
      <c r="J18" s="255"/>
      <c r="K18" s="261"/>
      <c r="L18" s="74"/>
      <c r="M18" s="75"/>
      <c r="N18" s="75"/>
      <c r="O18" s="75"/>
      <c r="P18" s="75"/>
      <c r="Q18" s="75"/>
    </row>
    <row r="19" spans="1:17" ht="22.5" x14ac:dyDescent="0.25">
      <c r="A19" s="19">
        <f t="shared" si="1"/>
        <v>6</v>
      </c>
      <c r="B19" s="23"/>
      <c r="C19" s="70" t="s">
        <v>515</v>
      </c>
      <c r="D19" s="83" t="str">
        <f>D18</f>
        <v>Dn50</v>
      </c>
      <c r="E19" s="19" t="s">
        <v>318</v>
      </c>
      <c r="F19" s="19">
        <f>F14</f>
        <v>4</v>
      </c>
      <c r="G19" s="255"/>
      <c r="H19" s="255"/>
      <c r="I19" s="356"/>
      <c r="J19" s="255"/>
      <c r="K19" s="261"/>
      <c r="L19" s="74"/>
      <c r="M19" s="75"/>
      <c r="N19" s="75"/>
      <c r="O19" s="75"/>
      <c r="P19" s="75"/>
      <c r="Q19" s="75"/>
    </row>
    <row r="20" spans="1:17" x14ac:dyDescent="0.25">
      <c r="A20" s="19">
        <f t="shared" si="1"/>
        <v>7</v>
      </c>
      <c r="B20" s="23"/>
      <c r="C20" s="105" t="s">
        <v>516</v>
      </c>
      <c r="D20" s="19" t="s">
        <v>517</v>
      </c>
      <c r="E20" s="83" t="s">
        <v>53</v>
      </c>
      <c r="F20" s="83">
        <f>F14*2</f>
        <v>8</v>
      </c>
      <c r="G20" s="255"/>
      <c r="H20" s="255"/>
      <c r="I20" s="356"/>
      <c r="J20" s="255"/>
      <c r="K20" s="261"/>
      <c r="L20" s="74"/>
      <c r="M20" s="75"/>
      <c r="N20" s="75"/>
      <c r="O20" s="75"/>
      <c r="P20" s="75"/>
      <c r="Q20" s="75"/>
    </row>
    <row r="21" spans="1:17" x14ac:dyDescent="0.25">
      <c r="A21" s="19">
        <f t="shared" si="1"/>
        <v>8</v>
      </c>
      <c r="B21" s="23"/>
      <c r="C21" s="105" t="s">
        <v>518</v>
      </c>
      <c r="D21" s="19" t="s">
        <v>517</v>
      </c>
      <c r="E21" s="83" t="s">
        <v>83</v>
      </c>
      <c r="F21" s="83">
        <f>F14</f>
        <v>4</v>
      </c>
      <c r="G21" s="255"/>
      <c r="H21" s="255"/>
      <c r="I21" s="356"/>
      <c r="J21" s="255"/>
      <c r="K21" s="261"/>
      <c r="L21" s="74"/>
      <c r="M21" s="75"/>
      <c r="N21" s="75"/>
      <c r="O21" s="75"/>
      <c r="P21" s="75"/>
      <c r="Q21" s="75"/>
    </row>
    <row r="22" spans="1:17" ht="22.5" x14ac:dyDescent="0.25">
      <c r="A22" s="19">
        <f t="shared" si="1"/>
        <v>9</v>
      </c>
      <c r="B22" s="23"/>
      <c r="C22" s="70" t="s">
        <v>519</v>
      </c>
      <c r="D22" s="19" t="s">
        <v>520</v>
      </c>
      <c r="E22" s="83" t="s">
        <v>83</v>
      </c>
      <c r="F22" s="83">
        <f>F14</f>
        <v>4</v>
      </c>
      <c r="G22" s="255"/>
      <c r="H22" s="255"/>
      <c r="I22" s="356"/>
      <c r="J22" s="255"/>
      <c r="K22" s="261"/>
      <c r="L22" s="74"/>
      <c r="M22" s="75"/>
      <c r="N22" s="75"/>
      <c r="O22" s="75"/>
      <c r="P22" s="75"/>
      <c r="Q22" s="75"/>
    </row>
    <row r="23" spans="1:17" ht="22.5" x14ac:dyDescent="0.25">
      <c r="A23" s="19">
        <f t="shared" si="1"/>
        <v>10</v>
      </c>
      <c r="B23" s="23"/>
      <c r="C23" s="70" t="s">
        <v>521</v>
      </c>
      <c r="D23" s="19" t="s">
        <v>522</v>
      </c>
      <c r="E23" s="19" t="s">
        <v>53</v>
      </c>
      <c r="F23" s="19">
        <f>F14*4</f>
        <v>16</v>
      </c>
      <c r="G23" s="255"/>
      <c r="H23" s="255"/>
      <c r="I23" s="356"/>
      <c r="J23" s="255"/>
      <c r="K23" s="261"/>
      <c r="L23" s="74"/>
      <c r="M23" s="75"/>
      <c r="N23" s="75"/>
      <c r="O23" s="75"/>
      <c r="P23" s="75"/>
      <c r="Q23" s="75"/>
    </row>
    <row r="24" spans="1:17" x14ac:dyDescent="0.25">
      <c r="A24" s="19">
        <f t="shared" si="1"/>
        <v>11</v>
      </c>
      <c r="B24" s="23"/>
      <c r="C24" s="70" t="s">
        <v>523</v>
      </c>
      <c r="D24" s="19" t="s">
        <v>522</v>
      </c>
      <c r="E24" s="19" t="s">
        <v>83</v>
      </c>
      <c r="F24" s="19">
        <v>12</v>
      </c>
      <c r="G24" s="255"/>
      <c r="H24" s="255"/>
      <c r="I24" s="356"/>
      <c r="J24" s="255"/>
      <c r="K24" s="261"/>
      <c r="L24" s="74"/>
      <c r="M24" s="75"/>
      <c r="N24" s="75"/>
      <c r="O24" s="75"/>
      <c r="P24" s="75"/>
      <c r="Q24" s="75"/>
    </row>
    <row r="25" spans="1:17" ht="22.5" x14ac:dyDescent="0.25">
      <c r="A25" s="19">
        <f t="shared" si="1"/>
        <v>12</v>
      </c>
      <c r="B25" s="23"/>
      <c r="C25" s="70" t="s">
        <v>524</v>
      </c>
      <c r="D25" s="19"/>
      <c r="E25" s="19" t="s">
        <v>478</v>
      </c>
      <c r="F25" s="19">
        <f>F14</f>
        <v>4</v>
      </c>
      <c r="G25" s="255"/>
      <c r="H25" s="255"/>
      <c r="I25" s="356"/>
      <c r="J25" s="255"/>
      <c r="K25" s="261"/>
      <c r="L25" s="74"/>
      <c r="M25" s="75"/>
      <c r="N25" s="75"/>
      <c r="O25" s="75"/>
      <c r="P25" s="75"/>
      <c r="Q25" s="75"/>
    </row>
    <row r="26" spans="1:17" ht="22.5" x14ac:dyDescent="0.25">
      <c r="A26" s="19">
        <f t="shared" si="1"/>
        <v>13</v>
      </c>
      <c r="B26" s="23"/>
      <c r="C26" s="70" t="s">
        <v>525</v>
      </c>
      <c r="D26" s="19"/>
      <c r="E26" s="19" t="s">
        <v>58</v>
      </c>
      <c r="F26" s="19">
        <f>F14*0.5</f>
        <v>2</v>
      </c>
      <c r="G26" s="255"/>
      <c r="H26" s="255"/>
      <c r="I26" s="356"/>
      <c r="J26" s="255"/>
      <c r="K26" s="261"/>
      <c r="L26" s="74"/>
      <c r="M26" s="75"/>
      <c r="N26" s="75"/>
      <c r="O26" s="75"/>
      <c r="P26" s="75"/>
      <c r="Q26" s="75"/>
    </row>
    <row r="27" spans="1:17" x14ac:dyDescent="0.25">
      <c r="A27" s="19">
        <f t="shared" si="1"/>
        <v>14</v>
      </c>
      <c r="B27" s="23"/>
      <c r="C27" s="105" t="s">
        <v>526</v>
      </c>
      <c r="D27" s="19"/>
      <c r="E27" s="83" t="s">
        <v>83</v>
      </c>
      <c r="F27" s="83">
        <f>F14</f>
        <v>4</v>
      </c>
      <c r="G27" s="255"/>
      <c r="H27" s="255"/>
      <c r="I27" s="356"/>
      <c r="J27" s="255"/>
      <c r="K27" s="261"/>
      <c r="L27" s="74"/>
      <c r="M27" s="75"/>
      <c r="N27" s="75"/>
      <c r="O27" s="75"/>
      <c r="P27" s="75"/>
      <c r="Q27" s="75"/>
    </row>
    <row r="28" spans="1:17" ht="22.5" x14ac:dyDescent="0.25">
      <c r="A28" s="19">
        <f t="shared" si="1"/>
        <v>15</v>
      </c>
      <c r="B28" s="23"/>
      <c r="C28" s="70" t="s">
        <v>548</v>
      </c>
      <c r="D28" s="19"/>
      <c r="E28" s="19" t="s">
        <v>53</v>
      </c>
      <c r="F28" s="19">
        <f>F20</f>
        <v>8</v>
      </c>
      <c r="G28" s="255"/>
      <c r="H28" s="255"/>
      <c r="I28" s="356"/>
      <c r="J28" s="255"/>
      <c r="K28" s="261"/>
      <c r="L28" s="74"/>
      <c r="M28" s="75"/>
      <c r="N28" s="75"/>
      <c r="O28" s="75"/>
      <c r="P28" s="75"/>
      <c r="Q28" s="75"/>
    </row>
    <row r="29" spans="1:17" x14ac:dyDescent="0.25">
      <c r="A29" s="19">
        <f t="shared" si="1"/>
        <v>16</v>
      </c>
      <c r="B29" s="23"/>
      <c r="C29" s="70" t="s">
        <v>527</v>
      </c>
      <c r="D29" s="19"/>
      <c r="E29" s="19" t="s">
        <v>53</v>
      </c>
      <c r="F29" s="19">
        <f>F14*4</f>
        <v>16</v>
      </c>
      <c r="G29" s="255"/>
      <c r="H29" s="255"/>
      <c r="I29" s="356"/>
      <c r="J29" s="255"/>
      <c r="K29" s="261"/>
      <c r="L29" s="74"/>
      <c r="M29" s="75"/>
      <c r="N29" s="75"/>
      <c r="O29" s="75"/>
      <c r="P29" s="75"/>
      <c r="Q29" s="75"/>
    </row>
    <row r="30" spans="1:17" x14ac:dyDescent="0.25">
      <c r="A30" s="19">
        <f t="shared" si="1"/>
        <v>17</v>
      </c>
      <c r="B30" s="23"/>
      <c r="C30" s="70" t="s">
        <v>528</v>
      </c>
      <c r="D30" s="19"/>
      <c r="E30" s="19" t="s">
        <v>53</v>
      </c>
      <c r="F30" s="19">
        <f>F14*4</f>
        <v>16</v>
      </c>
      <c r="G30" s="255"/>
      <c r="H30" s="255"/>
      <c r="I30" s="356"/>
      <c r="J30" s="255"/>
      <c r="K30" s="261"/>
      <c r="L30" s="74"/>
      <c r="M30" s="75"/>
      <c r="N30" s="75"/>
      <c r="O30" s="75"/>
      <c r="P30" s="75"/>
      <c r="Q30" s="75"/>
    </row>
    <row r="31" spans="1:17" x14ac:dyDescent="0.25">
      <c r="A31" s="19">
        <f t="shared" si="1"/>
        <v>18</v>
      </c>
      <c r="B31" s="23"/>
      <c r="C31" s="70" t="s">
        <v>529</v>
      </c>
      <c r="D31" s="19"/>
      <c r="E31" s="19" t="s">
        <v>126</v>
      </c>
      <c r="F31" s="19">
        <f>F28*0.2*1.5</f>
        <v>2.4000000000000004</v>
      </c>
      <c r="G31" s="255"/>
      <c r="H31" s="255"/>
      <c r="I31" s="356"/>
      <c r="J31" s="255"/>
      <c r="K31" s="261"/>
      <c r="L31" s="74"/>
      <c r="M31" s="75"/>
      <c r="N31" s="75"/>
      <c r="O31" s="75"/>
      <c r="P31" s="75"/>
      <c r="Q31" s="75"/>
    </row>
    <row r="32" spans="1:17" x14ac:dyDescent="0.25">
      <c r="A32" s="19">
        <f t="shared" si="1"/>
        <v>19</v>
      </c>
      <c r="B32" s="23"/>
      <c r="C32" s="105" t="s">
        <v>530</v>
      </c>
      <c r="D32" s="19"/>
      <c r="E32" s="83" t="s">
        <v>531</v>
      </c>
      <c r="F32" s="83">
        <f>F14</f>
        <v>4</v>
      </c>
      <c r="G32" s="255"/>
      <c r="H32" s="255"/>
      <c r="I32" s="356"/>
      <c r="J32" s="255"/>
      <c r="K32" s="261"/>
      <c r="L32" s="74"/>
      <c r="M32" s="75"/>
      <c r="N32" s="75"/>
      <c r="O32" s="75"/>
      <c r="P32" s="75"/>
      <c r="Q32" s="75"/>
    </row>
    <row r="33" spans="1:17" x14ac:dyDescent="0.25">
      <c r="A33" s="19">
        <f t="shared" si="1"/>
        <v>20</v>
      </c>
      <c r="B33" s="23"/>
      <c r="C33" s="70" t="s">
        <v>532</v>
      </c>
      <c r="D33" s="19"/>
      <c r="E33" s="19" t="s">
        <v>320</v>
      </c>
      <c r="F33" s="19">
        <f>F32</f>
        <v>4</v>
      </c>
      <c r="G33" s="255"/>
      <c r="H33" s="255"/>
      <c r="I33" s="356"/>
      <c r="J33" s="255"/>
      <c r="K33" s="261"/>
      <c r="L33" s="74"/>
      <c r="M33" s="75"/>
      <c r="N33" s="75"/>
      <c r="O33" s="75"/>
      <c r="P33" s="75"/>
      <c r="Q33" s="75"/>
    </row>
    <row r="34" spans="1:17" x14ac:dyDescent="0.25">
      <c r="A34" s="19">
        <f t="shared" si="1"/>
        <v>21</v>
      </c>
      <c r="B34" s="23"/>
      <c r="C34" s="70" t="s">
        <v>533</v>
      </c>
      <c r="D34" s="19"/>
      <c r="E34" s="19" t="s">
        <v>320</v>
      </c>
      <c r="F34" s="19">
        <f>F33</f>
        <v>4</v>
      </c>
      <c r="G34" s="255"/>
      <c r="H34" s="255"/>
      <c r="I34" s="356"/>
      <c r="J34" s="255"/>
      <c r="K34" s="261"/>
      <c r="L34" s="74"/>
      <c r="M34" s="75"/>
      <c r="N34" s="75"/>
      <c r="O34" s="75"/>
      <c r="P34" s="75"/>
      <c r="Q34" s="75"/>
    </row>
    <row r="35" spans="1:17" x14ac:dyDescent="0.25">
      <c r="A35" s="19">
        <f t="shared" si="1"/>
        <v>22</v>
      </c>
      <c r="B35" s="23"/>
      <c r="C35" s="70" t="s">
        <v>534</v>
      </c>
      <c r="D35" s="19"/>
      <c r="E35" s="19" t="s">
        <v>320</v>
      </c>
      <c r="F35" s="19">
        <f>F34</f>
        <v>4</v>
      </c>
      <c r="G35" s="255"/>
      <c r="H35" s="255"/>
      <c r="I35" s="356"/>
      <c r="J35" s="255"/>
      <c r="K35" s="261"/>
      <c r="L35" s="74"/>
      <c r="M35" s="75"/>
      <c r="N35" s="75"/>
      <c r="O35" s="75"/>
      <c r="P35" s="75"/>
      <c r="Q35" s="75"/>
    </row>
    <row r="36" spans="1:17" x14ac:dyDescent="0.25">
      <c r="A36" s="19">
        <f t="shared" si="1"/>
        <v>23</v>
      </c>
      <c r="B36" s="23"/>
      <c r="C36" s="70" t="s">
        <v>535</v>
      </c>
      <c r="D36" s="19"/>
      <c r="E36" s="19" t="s">
        <v>58</v>
      </c>
      <c r="F36" s="19">
        <v>4</v>
      </c>
      <c r="G36" s="255"/>
      <c r="H36" s="255"/>
      <c r="I36" s="356"/>
      <c r="J36" s="255"/>
      <c r="K36" s="261"/>
      <c r="L36" s="74"/>
      <c r="M36" s="75"/>
      <c r="N36" s="75"/>
      <c r="O36" s="75"/>
      <c r="P36" s="75"/>
      <c r="Q36" s="75"/>
    </row>
    <row r="37" spans="1:17" x14ac:dyDescent="0.25">
      <c r="A37" s="19">
        <f t="shared" si="1"/>
        <v>24</v>
      </c>
      <c r="B37" s="23"/>
      <c r="C37" s="70" t="s">
        <v>536</v>
      </c>
      <c r="D37" s="19"/>
      <c r="E37" s="19" t="s">
        <v>478</v>
      </c>
      <c r="F37" s="19">
        <v>4</v>
      </c>
      <c r="G37" s="255"/>
      <c r="H37" s="255"/>
      <c r="I37" s="356"/>
      <c r="J37" s="255"/>
      <c r="K37" s="261"/>
      <c r="L37" s="74"/>
      <c r="M37" s="75"/>
      <c r="N37" s="75"/>
      <c r="O37" s="75"/>
      <c r="P37" s="75"/>
      <c r="Q37" s="75"/>
    </row>
    <row r="38" spans="1:17" x14ac:dyDescent="0.25">
      <c r="A38" s="19">
        <f t="shared" si="1"/>
        <v>25</v>
      </c>
      <c r="B38" s="23"/>
      <c r="C38" s="70" t="s">
        <v>537</v>
      </c>
      <c r="D38" s="19"/>
      <c r="E38" s="19" t="s">
        <v>478</v>
      </c>
      <c r="F38" s="19">
        <v>12</v>
      </c>
      <c r="G38" s="255"/>
      <c r="H38" s="255"/>
      <c r="I38" s="356"/>
      <c r="J38" s="255"/>
      <c r="K38" s="261"/>
      <c r="L38" s="74"/>
      <c r="M38" s="75"/>
      <c r="N38" s="75"/>
      <c r="O38" s="75"/>
      <c r="P38" s="75"/>
      <c r="Q38" s="75"/>
    </row>
    <row r="39" spans="1:17" ht="22.5" x14ac:dyDescent="0.25">
      <c r="A39" s="83">
        <v>25</v>
      </c>
      <c r="B39" s="23"/>
      <c r="C39" s="70" t="s">
        <v>538</v>
      </c>
      <c r="D39" s="19"/>
      <c r="E39" s="19" t="s">
        <v>83</v>
      </c>
      <c r="F39" s="19">
        <v>4</v>
      </c>
      <c r="G39" s="255"/>
      <c r="H39" s="255"/>
      <c r="I39" s="356"/>
      <c r="J39" s="255"/>
      <c r="K39" s="261"/>
      <c r="L39" s="74"/>
      <c r="M39" s="75"/>
      <c r="N39" s="75"/>
      <c r="O39" s="75"/>
      <c r="P39" s="75"/>
      <c r="Q39" s="75"/>
    </row>
    <row r="40" spans="1:17" x14ac:dyDescent="0.25">
      <c r="A40" s="83">
        <v>26</v>
      </c>
      <c r="B40" s="23"/>
      <c r="C40" s="23" t="s">
        <v>539</v>
      </c>
      <c r="D40" s="83"/>
      <c r="E40" s="83" t="s">
        <v>83</v>
      </c>
      <c r="F40" s="83">
        <v>4</v>
      </c>
      <c r="G40" s="255"/>
      <c r="H40" s="255"/>
      <c r="I40" s="356"/>
      <c r="J40" s="255"/>
      <c r="K40" s="261"/>
      <c r="L40" s="74"/>
      <c r="M40" s="75"/>
      <c r="N40" s="75"/>
      <c r="O40" s="75"/>
      <c r="P40" s="75"/>
      <c r="Q40" s="75"/>
    </row>
    <row r="41" spans="1:17" x14ac:dyDescent="0.25">
      <c r="A41" s="81"/>
      <c r="B41" s="81"/>
      <c r="C41" s="120"/>
      <c r="D41" s="81"/>
      <c r="E41" s="121"/>
    </row>
    <row r="42" spans="1:17" x14ac:dyDescent="0.25">
      <c r="A42" s="123"/>
      <c r="B42" s="124"/>
      <c r="C42" s="125" t="s">
        <v>128</v>
      </c>
      <c r="D42" s="81"/>
      <c r="E42" s="17"/>
      <c r="F42" s="375"/>
      <c r="G42" s="375"/>
      <c r="H42" s="375"/>
      <c r="I42" s="375"/>
      <c r="J42" s="375"/>
      <c r="K42" s="375"/>
      <c r="L42" s="375"/>
      <c r="M42" s="376">
        <f>SUM(M14:M40)</f>
        <v>0</v>
      </c>
      <c r="N42" s="376">
        <f t="shared" ref="N42:Q42" si="2">SUM(N14:N40)</f>
        <v>0</v>
      </c>
      <c r="O42" s="376">
        <f t="shared" si="2"/>
        <v>0</v>
      </c>
      <c r="P42" s="376">
        <f t="shared" si="2"/>
        <v>0</v>
      </c>
      <c r="Q42" s="376">
        <f t="shared" si="2"/>
        <v>0</v>
      </c>
    </row>
    <row r="43" spans="1:17" x14ac:dyDescent="0.25">
      <c r="A43" s="123"/>
      <c r="B43" s="124"/>
      <c r="C43" s="127"/>
      <c r="D43" s="81"/>
      <c r="E43" s="17"/>
      <c r="F43" s="377"/>
      <c r="G43" s="377"/>
      <c r="H43" s="378"/>
      <c r="I43" s="378"/>
      <c r="J43" s="378"/>
      <c r="K43" s="378"/>
      <c r="L43" s="378"/>
      <c r="M43" s="379"/>
      <c r="N43" s="379"/>
      <c r="O43" s="379"/>
      <c r="P43" s="379"/>
      <c r="Q43" s="379"/>
    </row>
    <row r="44" spans="1:17" x14ac:dyDescent="0.25">
      <c r="A44" s="123"/>
      <c r="B44" s="123"/>
      <c r="C44" s="125"/>
      <c r="D44" s="131"/>
      <c r="E44" s="17"/>
      <c r="F44" s="378"/>
      <c r="G44" s="378"/>
      <c r="H44" s="378"/>
      <c r="I44" s="378"/>
      <c r="J44" s="378"/>
      <c r="K44" s="378"/>
      <c r="L44" s="378"/>
      <c r="M44" s="376"/>
      <c r="N44" s="376"/>
      <c r="O44" s="376"/>
      <c r="P44" s="376"/>
      <c r="Q44" s="376"/>
    </row>
    <row r="45" spans="1:17" x14ac:dyDescent="0.25">
      <c r="A45" s="123"/>
      <c r="B45" s="123"/>
      <c r="C45" s="125"/>
      <c r="D45" s="131"/>
      <c r="E45" s="17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</row>
    <row r="46" spans="1:17" x14ac:dyDescent="0.25">
      <c r="A46" s="133"/>
      <c r="B46" s="133"/>
      <c r="C46" s="133"/>
      <c r="D46" s="133"/>
      <c r="E46" s="133"/>
      <c r="F46" s="134"/>
      <c r="G46" s="134"/>
      <c r="H46" s="133"/>
      <c r="I46" s="133"/>
      <c r="J46" s="133"/>
      <c r="K46" s="133"/>
      <c r="L46" s="133"/>
      <c r="M46" s="133"/>
      <c r="N46" s="133"/>
      <c r="O46" s="133"/>
      <c r="P46" s="133"/>
      <c r="Q46" s="133"/>
    </row>
    <row r="47" spans="1:17" ht="15" x14ac:dyDescent="0.25">
      <c r="A47" s="133"/>
      <c r="B47"/>
      <c r="C47" s="39" t="s">
        <v>26</v>
      </c>
      <c r="D47" s="45"/>
      <c r="E47" s="45"/>
      <c r="F47" s="27"/>
      <c r="G47" s="27"/>
      <c r="H47" s="133"/>
      <c r="I47" s="133"/>
      <c r="J47" s="133"/>
      <c r="K47" s="133"/>
      <c r="L47" s="133"/>
      <c r="M47" s="133"/>
      <c r="N47" s="133"/>
      <c r="O47" s="133"/>
      <c r="P47" s="133"/>
      <c r="Q47" s="133"/>
    </row>
    <row r="48" spans="1:17" ht="15" x14ac:dyDescent="0.25">
      <c r="A48" s="133"/>
      <c r="B48"/>
      <c r="C48" s="41" t="s">
        <v>27</v>
      </c>
      <c r="D48" s="1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</row>
    <row r="49" spans="1:17" ht="15" x14ac:dyDescent="0.25">
      <c r="A49" s="133"/>
      <c r="B49"/>
      <c r="C49" s="29"/>
      <c r="D49" s="1"/>
      <c r="F49" s="134"/>
      <c r="G49" s="134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ht="15" x14ac:dyDescent="0.25">
      <c r="A50" s="9"/>
      <c r="B50"/>
      <c r="C50" s="42" t="s">
        <v>28</v>
      </c>
      <c r="D50" s="1"/>
      <c r="F50" s="138"/>
      <c r="G50" s="138"/>
      <c r="H50" s="9"/>
      <c r="I50" s="9"/>
      <c r="J50" s="9"/>
      <c r="K50" s="9"/>
      <c r="L50" s="9"/>
      <c r="M50" s="9"/>
      <c r="N50" s="139"/>
      <c r="O50" s="9"/>
      <c r="P50" s="139"/>
      <c r="Q50" s="9"/>
    </row>
    <row r="51" spans="1:17" ht="15" x14ac:dyDescent="0.25">
      <c r="A51" s="9"/>
      <c r="B51"/>
      <c r="C51" s="43" t="s">
        <v>29</v>
      </c>
      <c r="D51" s="1"/>
    </row>
  </sheetData>
  <sheetProtection selectLockedCells="1" selectUnlockedCells="1"/>
  <mergeCells count="10">
    <mergeCell ref="C13:D13"/>
    <mergeCell ref="A1:G1"/>
    <mergeCell ref="A9:P9"/>
    <mergeCell ref="A11:A12"/>
    <mergeCell ref="B11:B12"/>
    <mergeCell ref="C11:D12"/>
    <mergeCell ref="E11:E12"/>
    <mergeCell ref="F11:F12"/>
    <mergeCell ref="G11:L11"/>
    <mergeCell ref="M11:Q11"/>
  </mergeCells>
  <pageMargins left="0" right="0" top="0.39374999999999999" bottom="0.39374999999999999" header="0.51180555555555551" footer="0.51180555555555551"/>
  <pageSetup paperSize="9" scale="96" firstPageNumber="0" orientation="landscape" horizontalDpi="300" verticalDpi="300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H35"/>
  <sheetViews>
    <sheetView view="pageBreakPreview" zoomScaleNormal="130" zoomScaleSheetLayoutView="100" workbookViewId="0">
      <selection activeCell="D14" sqref="D14"/>
    </sheetView>
  </sheetViews>
  <sheetFormatPr defaultColWidth="8.5703125" defaultRowHeight="11.25" x14ac:dyDescent="0.25"/>
  <cols>
    <col min="1" max="1" width="8.5703125" style="1"/>
    <col min="2" max="2" width="42.85546875" style="1" customWidth="1"/>
    <col min="3" max="7" width="12.42578125" style="1" customWidth="1"/>
    <col min="8" max="8" width="3.42578125" style="2" customWidth="1"/>
    <col min="9" max="14" width="8.5703125" style="1"/>
    <col min="15" max="15" width="5" style="1" customWidth="1"/>
    <col min="16" max="17" width="8.5703125" style="1"/>
    <col min="18" max="18" width="6.7109375" style="1" customWidth="1"/>
    <col min="19" max="16384" width="8.5703125" style="1"/>
  </cols>
  <sheetData>
    <row r="1" spans="1:7" s="4" customFormat="1" x14ac:dyDescent="0.25">
      <c r="A1" s="409" t="s">
        <v>0</v>
      </c>
      <c r="B1" s="409"/>
      <c r="C1" s="409"/>
      <c r="D1" s="409"/>
      <c r="E1" s="409"/>
      <c r="F1" s="409"/>
      <c r="G1" s="409"/>
    </row>
    <row r="2" spans="1:7" s="4" customFormat="1" x14ac:dyDescent="0.25">
      <c r="A2" s="409" t="s">
        <v>1</v>
      </c>
      <c r="B2" s="409"/>
      <c r="C2" s="409"/>
      <c r="D2" s="409"/>
      <c r="E2" s="409"/>
      <c r="F2" s="409"/>
      <c r="G2" s="409"/>
    </row>
    <row r="3" spans="1:7" s="7" customFormat="1" x14ac:dyDescent="0.25">
      <c r="A3" s="5" t="s">
        <v>2</v>
      </c>
      <c r="B3" s="6"/>
      <c r="C3" s="6"/>
      <c r="D3" s="6"/>
      <c r="E3" s="6"/>
      <c r="F3" s="6"/>
      <c r="G3" s="6"/>
    </row>
    <row r="4" spans="1:7" s="1" customFormat="1" ht="18.399999999999999" customHeight="1" x14ac:dyDescent="0.25">
      <c r="A4" s="410" t="s">
        <v>3</v>
      </c>
      <c r="B4" s="410"/>
      <c r="C4" s="410"/>
      <c r="D4" s="8"/>
      <c r="E4" s="8"/>
      <c r="F4" s="8"/>
      <c r="G4" s="8"/>
    </row>
    <row r="5" spans="1:7" s="1" customFormat="1" ht="17.100000000000001" customHeight="1" x14ac:dyDescent="0.25">
      <c r="A5" s="8" t="s">
        <v>4</v>
      </c>
      <c r="B5" s="9"/>
      <c r="C5" s="9"/>
      <c r="D5" s="9"/>
      <c r="E5" s="9"/>
      <c r="F5" s="9"/>
      <c r="G5" s="9"/>
    </row>
    <row r="6" spans="1:7" s="1" customFormat="1" x14ac:dyDescent="0.25">
      <c r="A6" s="8" t="s">
        <v>5</v>
      </c>
      <c r="B6" s="9"/>
      <c r="C6" s="9"/>
      <c r="D6" s="9"/>
      <c r="E6" s="9"/>
      <c r="F6" s="9"/>
      <c r="G6" s="9"/>
    </row>
    <row r="7" spans="1:7" s="1" customFormat="1" x14ac:dyDescent="0.25">
      <c r="A7" s="8" t="s">
        <v>6</v>
      </c>
      <c r="B7" s="10"/>
      <c r="C7" s="10"/>
      <c r="D7" s="10"/>
      <c r="E7" s="10"/>
      <c r="F7" s="10"/>
      <c r="G7" s="10"/>
    </row>
    <row r="8" spans="1:7" x14ac:dyDescent="0.25">
      <c r="A8" s="411" t="s">
        <v>7</v>
      </c>
      <c r="B8" s="411"/>
      <c r="C8" s="411"/>
      <c r="D8" s="12">
        <f>G30</f>
        <v>0</v>
      </c>
      <c r="E8" s="13"/>
      <c r="F8" s="14"/>
      <c r="G8" s="15"/>
    </row>
    <row r="9" spans="1:7" x14ac:dyDescent="0.25">
      <c r="A9" s="411" t="s">
        <v>8</v>
      </c>
      <c r="B9" s="411"/>
      <c r="C9" s="411"/>
      <c r="D9" s="16">
        <f>C23</f>
        <v>0</v>
      </c>
      <c r="E9" s="13"/>
      <c r="F9" s="13"/>
      <c r="G9" s="13"/>
    </row>
    <row r="10" spans="1:7" x14ac:dyDescent="0.25">
      <c r="A10" s="13"/>
      <c r="B10" s="1" t="s">
        <v>9</v>
      </c>
      <c r="C10" s="17"/>
      <c r="D10" s="13"/>
      <c r="E10" s="13"/>
      <c r="F10" s="13"/>
      <c r="G10" s="13"/>
    </row>
    <row r="11" spans="1:7" s="1" customFormat="1" ht="10.15" customHeight="1" x14ac:dyDescent="0.25">
      <c r="A11" s="412" t="s">
        <v>10</v>
      </c>
      <c r="B11" s="413" t="s">
        <v>11</v>
      </c>
      <c r="C11" s="412" t="s">
        <v>12</v>
      </c>
      <c r="D11" s="414" t="s">
        <v>13</v>
      </c>
      <c r="E11" s="414"/>
      <c r="F11" s="414"/>
      <c r="G11" s="413" t="s">
        <v>14</v>
      </c>
    </row>
    <row r="12" spans="1:7" s="1" customFormat="1" ht="22.5" x14ac:dyDescent="0.25">
      <c r="A12" s="412"/>
      <c r="B12" s="413"/>
      <c r="C12" s="412"/>
      <c r="D12" s="18" t="s">
        <v>15</v>
      </c>
      <c r="E12" s="18" t="s">
        <v>16</v>
      </c>
      <c r="F12" s="18" t="s">
        <v>17</v>
      </c>
      <c r="G12" s="413"/>
    </row>
    <row r="13" spans="1:7" s="1" customFormat="1" x14ac:dyDescent="0.25">
      <c r="A13" s="19">
        <v>1</v>
      </c>
      <c r="B13" s="20" t="str">
        <f>AR!A2</f>
        <v>Ārsienu siltināšanas darbi</v>
      </c>
      <c r="C13" s="21">
        <f>AR!M103</f>
        <v>0</v>
      </c>
      <c r="D13" s="21">
        <f>AR!N103</f>
        <v>0</v>
      </c>
      <c r="E13" s="21">
        <f>AR!O103</f>
        <v>0</v>
      </c>
      <c r="F13" s="21">
        <f>AR!P103</f>
        <v>0</v>
      </c>
      <c r="G13" s="21">
        <f>AR!Q103</f>
        <v>0</v>
      </c>
    </row>
    <row r="14" spans="1:7" s="1" customFormat="1" x14ac:dyDescent="0.25">
      <c r="A14" s="19">
        <f t="shared" ref="A14:A22" si="0">A13+1</f>
        <v>2</v>
      </c>
      <c r="B14" s="20" t="str">
        <f>Logi!C2</f>
        <v>Logu nomaiņa</v>
      </c>
      <c r="C14" s="21">
        <f>Logi!M77</f>
        <v>0</v>
      </c>
      <c r="D14" s="21">
        <f>Logi!N77</f>
        <v>0</v>
      </c>
      <c r="E14" s="21">
        <f>Logi!O77</f>
        <v>0</v>
      </c>
      <c r="F14" s="21">
        <f>Logi!P77</f>
        <v>0</v>
      </c>
      <c r="G14" s="21">
        <f>Logi!Q77</f>
        <v>0</v>
      </c>
    </row>
    <row r="15" spans="1:7" s="1" customFormat="1" x14ac:dyDescent="0.25">
      <c r="A15" s="19">
        <f t="shared" si="0"/>
        <v>3</v>
      </c>
      <c r="B15" s="22" t="str">
        <f>pagrabs!C2</f>
        <v>Pagraba siltināšana</v>
      </c>
      <c r="C15" s="21">
        <f>pagrabs!M31</f>
        <v>0</v>
      </c>
      <c r="D15" s="21">
        <f>pagrabs!N31</f>
        <v>0</v>
      </c>
      <c r="E15" s="21">
        <f>pagrabs!O31</f>
        <v>0</v>
      </c>
      <c r="F15" s="21">
        <f>pagrabs!P31</f>
        <v>0</v>
      </c>
      <c r="G15" s="21">
        <f>pagrabs!Q31</f>
        <v>0</v>
      </c>
    </row>
    <row r="16" spans="1:7" s="1" customFormat="1" x14ac:dyDescent="0.25">
      <c r="A16" s="19">
        <f t="shared" si="0"/>
        <v>4</v>
      </c>
      <c r="B16" s="22" t="str">
        <f>cokols!C2</f>
        <v>Cokola siltināšanas darbi</v>
      </c>
      <c r="C16" s="21">
        <f>cokols!M66</f>
        <v>0</v>
      </c>
      <c r="D16" s="21">
        <f>cokols!N66</f>
        <v>0</v>
      </c>
      <c r="E16" s="21">
        <f>cokols!O66</f>
        <v>0</v>
      </c>
      <c r="F16" s="21">
        <f>cokols!P66</f>
        <v>0</v>
      </c>
      <c r="G16" s="21">
        <f>cokols!Q66</f>
        <v>0</v>
      </c>
    </row>
    <row r="17" spans="1:8" x14ac:dyDescent="0.25">
      <c r="A17" s="19">
        <f t="shared" si="0"/>
        <v>5</v>
      </c>
      <c r="B17" s="23" t="str">
        <f>jumts!C2</f>
        <v>Lodžiju jumtiņu un pamatjumta atjaunošana</v>
      </c>
      <c r="C17" s="21">
        <f>jumts!M116</f>
        <v>0</v>
      </c>
      <c r="D17" s="21">
        <f>jumts!N116</f>
        <v>0</v>
      </c>
      <c r="E17" s="21">
        <f>jumts!O116</f>
        <v>0</v>
      </c>
      <c r="F17" s="21">
        <f>jumts!P116</f>
        <v>0</v>
      </c>
      <c r="G17" s="21">
        <f>jumts!Q116</f>
        <v>0</v>
      </c>
      <c r="H17" s="1"/>
    </row>
    <row r="18" spans="1:8" x14ac:dyDescent="0.25">
      <c r="A18" s="19">
        <f t="shared" si="0"/>
        <v>6</v>
      </c>
      <c r="B18" s="22" t="str">
        <f>Ieeja!C2</f>
        <v>Ieejas mezglu rekonstrukcijas darbi</v>
      </c>
      <c r="C18" s="21">
        <f>Ieeja!M54</f>
        <v>0</v>
      </c>
      <c r="D18" s="21">
        <f>Ieeja!N54</f>
        <v>0</v>
      </c>
      <c r="E18" s="21">
        <f>Ieeja!O54</f>
        <v>0</v>
      </c>
      <c r="F18" s="21">
        <f>Ieeja!P54</f>
        <v>0</v>
      </c>
      <c r="G18" s="21">
        <f>Ieeja!Q54</f>
        <v>0</v>
      </c>
      <c r="H18" s="1"/>
    </row>
    <row r="19" spans="1:8" x14ac:dyDescent="0.25">
      <c r="A19" s="19">
        <f t="shared" si="0"/>
        <v>7</v>
      </c>
      <c r="B19" s="22" t="str">
        <f>bēniņi!C2</f>
        <v>Bēniņu siltināšanas darbi</v>
      </c>
      <c r="C19" s="21">
        <f>bēniņi!M44</f>
        <v>0</v>
      </c>
      <c r="D19" s="21">
        <f>bēniņi!N44</f>
        <v>0</v>
      </c>
      <c r="E19" s="21">
        <f>bēniņi!O44</f>
        <v>0</v>
      </c>
      <c r="F19" s="21">
        <f>bēniņi!P44</f>
        <v>0</v>
      </c>
      <c r="G19" s="21">
        <f>bēniņi!Q44</f>
        <v>0</v>
      </c>
      <c r="H19" s="1"/>
    </row>
    <row r="20" spans="1:8" x14ac:dyDescent="0.25">
      <c r="A20" s="19">
        <f t="shared" si="0"/>
        <v>8</v>
      </c>
      <c r="B20" s="22" t="str">
        <f>AVK!C2</f>
        <v>Apkures sistēmas renovācija</v>
      </c>
      <c r="C20" s="21">
        <f>AVK!M141</f>
        <v>0</v>
      </c>
      <c r="D20" s="21">
        <f>AVK!N141</f>
        <v>0</v>
      </c>
      <c r="E20" s="21">
        <f>AVK!O141</f>
        <v>0</v>
      </c>
      <c r="F20" s="21">
        <f>AVK!P141</f>
        <v>0</v>
      </c>
      <c r="G20" s="21">
        <f>AVK!Q141</f>
        <v>0</v>
      </c>
      <c r="H20" s="1"/>
    </row>
    <row r="21" spans="1:8" x14ac:dyDescent="0.25">
      <c r="A21" s="19">
        <f t="shared" si="0"/>
        <v>9</v>
      </c>
      <c r="B21" s="22" t="str">
        <f>zibens!C2</f>
        <v>Zibens aizsardzības sistēmas izbūve</v>
      </c>
      <c r="C21" s="21">
        <f>zibens!L45</f>
        <v>0</v>
      </c>
      <c r="D21" s="21">
        <f>zibens!M45</f>
        <v>0</v>
      </c>
      <c r="E21" s="21">
        <f>zibens!N45</f>
        <v>0</v>
      </c>
      <c r="F21" s="21">
        <f>zibens!O45</f>
        <v>0</v>
      </c>
      <c r="G21" s="21">
        <f>zibens!P45</f>
        <v>0</v>
      </c>
      <c r="H21" s="1"/>
    </row>
    <row r="22" spans="1:8" x14ac:dyDescent="0.25">
      <c r="A22" s="19">
        <f t="shared" si="0"/>
        <v>10</v>
      </c>
      <c r="B22" s="22" t="str">
        <f>GA!C2</f>
        <v>Gāzes apgāde</v>
      </c>
      <c r="C22" s="21">
        <f>GA!M44</f>
        <v>0</v>
      </c>
      <c r="D22" s="21">
        <f>GA!N44</f>
        <v>0</v>
      </c>
      <c r="E22" s="21">
        <f>GA!O44</f>
        <v>0</v>
      </c>
      <c r="F22" s="21">
        <f>GA!P44</f>
        <v>0</v>
      </c>
      <c r="G22" s="21">
        <f>GA!Q44</f>
        <v>0</v>
      </c>
      <c r="H22" s="1"/>
    </row>
    <row r="23" spans="1:8" x14ac:dyDescent="0.25">
      <c r="A23" s="24"/>
      <c r="B23" s="25" t="s">
        <v>18</v>
      </c>
      <c r="C23" s="25">
        <f>SUM(C13:C21)</f>
        <v>0</v>
      </c>
      <c r="D23" s="25">
        <f>SUM(D13:D21)</f>
        <v>0</v>
      </c>
      <c r="E23" s="25">
        <f>SUM(E13:E21)</f>
        <v>0</v>
      </c>
      <c r="F23" s="25">
        <f>SUM(F13:F21)</f>
        <v>0</v>
      </c>
      <c r="G23" s="25">
        <f>SUM(G13:G22)</f>
        <v>0</v>
      </c>
      <c r="H23" s="1"/>
    </row>
    <row r="24" spans="1:8" x14ac:dyDescent="0.25">
      <c r="A24" s="26"/>
      <c r="B24" s="27"/>
      <c r="C24" s="28"/>
      <c r="D24" s="27"/>
      <c r="E24" s="29" t="s">
        <v>19</v>
      </c>
      <c r="F24" s="30">
        <v>0</v>
      </c>
      <c r="G24" s="31">
        <f>G23*F24</f>
        <v>0</v>
      </c>
      <c r="H24" s="1"/>
    </row>
    <row r="25" spans="1:8" x14ac:dyDescent="0.25">
      <c r="A25" s="27"/>
      <c r="B25" s="27"/>
      <c r="C25" s="28"/>
      <c r="D25" s="27"/>
      <c r="E25" s="29" t="s">
        <v>20</v>
      </c>
      <c r="F25" s="30">
        <v>0</v>
      </c>
      <c r="G25" s="31">
        <f>G23*F25</f>
        <v>0</v>
      </c>
      <c r="H25" s="1"/>
    </row>
    <row r="26" spans="1:8" x14ac:dyDescent="0.25">
      <c r="A26" s="27"/>
      <c r="B26" s="27"/>
      <c r="C26" s="28"/>
      <c r="D26" s="27"/>
      <c r="E26" s="29" t="s">
        <v>21</v>
      </c>
      <c r="F26" s="30"/>
      <c r="G26" s="31"/>
      <c r="H26" s="1"/>
    </row>
    <row r="27" spans="1:8" x14ac:dyDescent="0.25">
      <c r="A27" s="27"/>
      <c r="B27" s="27"/>
      <c r="C27" s="28"/>
      <c r="D27" s="27"/>
      <c r="E27" s="29" t="s">
        <v>22</v>
      </c>
      <c r="F27" s="30">
        <v>0.02</v>
      </c>
      <c r="G27" s="31"/>
      <c r="H27" s="1"/>
    </row>
    <row r="28" spans="1:8" x14ac:dyDescent="0.25">
      <c r="A28" s="27"/>
      <c r="B28" s="27"/>
      <c r="C28" s="28"/>
      <c r="D28" s="27"/>
      <c r="E28" s="29" t="s">
        <v>21</v>
      </c>
      <c r="F28" s="32" t="s">
        <v>23</v>
      </c>
      <c r="G28" s="33">
        <f>SUM(G23:G25)</f>
        <v>0</v>
      </c>
      <c r="H28" s="1"/>
    </row>
    <row r="29" spans="1:8" x14ac:dyDescent="0.25">
      <c r="A29" s="27"/>
      <c r="B29" s="27"/>
      <c r="C29" s="28"/>
      <c r="D29" s="27"/>
      <c r="E29" s="34" t="s">
        <v>24</v>
      </c>
      <c r="F29" s="35">
        <v>0.21</v>
      </c>
      <c r="G29" s="36">
        <f>G28*F29</f>
        <v>0</v>
      </c>
      <c r="H29" s="1"/>
    </row>
    <row r="30" spans="1:8" x14ac:dyDescent="0.25">
      <c r="A30" s="27"/>
      <c r="B30" s="27"/>
      <c r="C30" s="28"/>
      <c r="D30" s="37"/>
      <c r="E30" s="34" t="s">
        <v>25</v>
      </c>
      <c r="F30" s="38"/>
      <c r="G30" s="36">
        <f>SUM(G28:G29)</f>
        <v>0</v>
      </c>
      <c r="H30" s="1"/>
    </row>
    <row r="31" spans="1:8" x14ac:dyDescent="0.25">
      <c r="A31" s="27"/>
      <c r="B31" s="39" t="s">
        <v>26</v>
      </c>
      <c r="C31" s="28"/>
      <c r="D31" s="27"/>
      <c r="E31" s="27"/>
      <c r="F31" s="40"/>
      <c r="G31" s="16"/>
      <c r="H31" s="1"/>
    </row>
    <row r="32" spans="1:8" x14ac:dyDescent="0.25">
      <c r="A32" s="27"/>
      <c r="B32" s="41" t="s">
        <v>27</v>
      </c>
      <c r="C32" s="28"/>
      <c r="D32" s="27"/>
      <c r="E32" s="27"/>
      <c r="F32" s="40"/>
      <c r="G32" s="16"/>
      <c r="H32" s="1"/>
    </row>
    <row r="33" spans="1:7" x14ac:dyDescent="0.25">
      <c r="A33" s="27"/>
      <c r="B33" s="29"/>
      <c r="C33" s="28"/>
      <c r="D33" s="27"/>
      <c r="E33" s="27"/>
      <c r="F33" s="27"/>
      <c r="G33" s="27"/>
    </row>
    <row r="34" spans="1:7" x14ac:dyDescent="0.25">
      <c r="A34" s="27"/>
      <c r="B34" s="42" t="s">
        <v>28</v>
      </c>
      <c r="C34" s="28"/>
      <c r="D34" s="27"/>
      <c r="E34" s="27"/>
      <c r="F34" s="27"/>
      <c r="G34" s="27"/>
    </row>
    <row r="35" spans="1:7" x14ac:dyDescent="0.25">
      <c r="A35" s="27"/>
      <c r="B35" s="43" t="s">
        <v>29</v>
      </c>
      <c r="C35" s="28"/>
      <c r="D35" s="27"/>
      <c r="E35" s="27"/>
      <c r="F35" s="27"/>
      <c r="G35" s="27"/>
    </row>
  </sheetData>
  <sheetProtection selectLockedCells="1" selectUnlockedCells="1"/>
  <mergeCells count="10">
    <mergeCell ref="A11:A12"/>
    <mergeCell ref="B11:B12"/>
    <mergeCell ref="C11:C12"/>
    <mergeCell ref="D11:F11"/>
    <mergeCell ref="G11:G12"/>
    <mergeCell ref="A1:G1"/>
    <mergeCell ref="A2:G2"/>
    <mergeCell ref="A4:C4"/>
    <mergeCell ref="A8:C8"/>
    <mergeCell ref="A9:C9"/>
  </mergeCells>
  <pageMargins left="0" right="0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IV109"/>
  <sheetViews>
    <sheetView view="pageBreakPreview" zoomScaleNormal="115" zoomScaleSheetLayoutView="100" workbookViewId="0">
      <selection activeCell="C27" sqref="C27"/>
    </sheetView>
  </sheetViews>
  <sheetFormatPr defaultColWidth="8.5703125" defaultRowHeight="11.25" x14ac:dyDescent="0.25"/>
  <cols>
    <col min="1" max="1" width="4.42578125" style="1" customWidth="1"/>
    <col min="2" max="2" width="5.42578125" style="1" customWidth="1"/>
    <col min="3" max="3" width="42.28515625" style="44" customWidth="1"/>
    <col min="4" max="4" width="5.28515625" style="1" customWidth="1"/>
    <col min="5" max="5" width="7.140625" style="1" customWidth="1"/>
    <col min="6" max="6" width="4.5703125" style="1" customWidth="1"/>
    <col min="7" max="7" width="4.5703125" style="45" customWidth="1"/>
    <col min="8" max="8" width="4.5703125" style="1" customWidth="1"/>
    <col min="9" max="9" width="5.5703125" style="1" customWidth="1"/>
    <col min="10" max="10" width="4.5703125" style="1" customWidth="1"/>
    <col min="11" max="13" width="6.7109375" style="1" customWidth="1"/>
    <col min="14" max="16" width="7.7109375" style="1" customWidth="1"/>
    <col min="17" max="17" width="9" style="1" customWidth="1"/>
    <col min="18" max="16384" width="8.5703125" style="1"/>
  </cols>
  <sheetData>
    <row r="1" spans="1:22" s="11" customFormat="1" x14ac:dyDescent="0.25">
      <c r="A1" s="416" t="s">
        <v>30</v>
      </c>
      <c r="B1" s="416"/>
      <c r="C1" s="416"/>
      <c r="D1" s="416"/>
      <c r="E1" s="416"/>
      <c r="F1" s="416"/>
      <c r="G1" s="416"/>
      <c r="H1" s="47">
        <f>KPDV!A13</f>
        <v>1</v>
      </c>
      <c r="I1" s="46"/>
      <c r="J1" s="46"/>
      <c r="K1" s="46"/>
      <c r="L1" s="46"/>
    </row>
    <row r="2" spans="1:22" s="50" customFormat="1" x14ac:dyDescent="0.25">
      <c r="A2" s="48" t="s">
        <v>31</v>
      </c>
      <c r="B2" s="48"/>
      <c r="C2" s="48"/>
      <c r="D2" s="48"/>
      <c r="E2" s="48"/>
      <c r="F2" s="3"/>
      <c r="G2" s="3"/>
      <c r="H2" s="49"/>
      <c r="I2" s="3"/>
      <c r="J2" s="3"/>
      <c r="K2" s="3"/>
      <c r="L2" s="3"/>
    </row>
    <row r="3" spans="1:22" s="7" customFormat="1" x14ac:dyDescent="0.25">
      <c r="A3" s="51" t="str">
        <f>KPDV!A3</f>
        <v>Būves nosaukums: Daudzdzīvokļu dzīvojamās mājas fasādes vienkāršotā atjaunošana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22" s="7" customFormat="1" x14ac:dyDescent="0.25">
      <c r="A4" s="51" t="str">
        <f>KPDV!A4</f>
        <v>Objekta nosaukums:  Dzīvojamās ēkas fasažu  vienkāršotā atjaunošana Mirdzas Ķempes ielā 7, Liepājā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22" x14ac:dyDescent="0.25">
      <c r="A5" s="51" t="str">
        <f>KPDV!A5</f>
        <v>Objekta adrese:  M.Ķempes 7, Liepājā</v>
      </c>
      <c r="B5" s="9"/>
      <c r="C5" s="5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2" x14ac:dyDescent="0.25">
      <c r="A6" s="51" t="str">
        <f>KPDV!A6</f>
        <v>Pasūtījuma Nr.WS-38-17</v>
      </c>
      <c r="B6" s="9"/>
      <c r="C6" s="5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2" x14ac:dyDescent="0.25">
      <c r="A7" s="51" t="str">
        <f>KPDV!A7</f>
        <v>Pasūtītājs: SIA "Liepājas namu apsaimniekotājs"</v>
      </c>
      <c r="B7" s="9"/>
      <c r="C7" s="5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22" x14ac:dyDescent="0.25">
      <c r="A8" s="51"/>
      <c r="B8" s="9"/>
      <c r="C8" s="52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22" x14ac:dyDescent="0.25">
      <c r="A9" s="9"/>
      <c r="B9" s="9"/>
      <c r="C9" s="1"/>
      <c r="D9" s="53" t="s">
        <v>32</v>
      </c>
      <c r="E9" s="54" t="s">
        <v>33</v>
      </c>
      <c r="G9" s="55" t="s">
        <v>34</v>
      </c>
      <c r="J9" s="9"/>
      <c r="K9" s="9"/>
      <c r="L9" s="9"/>
      <c r="M9" s="9"/>
      <c r="N9" s="9"/>
      <c r="O9" s="9"/>
      <c r="P9" s="9"/>
      <c r="Q9" s="9"/>
    </row>
    <row r="10" spans="1:22" x14ac:dyDescent="0.25">
      <c r="A10" s="417" t="s">
        <v>35</v>
      </c>
      <c r="B10" s="417"/>
      <c r="C10" s="417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56">
        <f>Q103</f>
        <v>0</v>
      </c>
    </row>
    <row r="11" spans="1:22" x14ac:dyDescent="0.25">
      <c r="C11" s="1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57" t="str">
        <f>KPDV!B10</f>
        <v>Tāme sastādīta  2018.gada __._______</v>
      </c>
    </row>
    <row r="12" spans="1:22" s="7" customFormat="1" ht="10.15" customHeight="1" x14ac:dyDescent="0.25">
      <c r="A12" s="418" t="s">
        <v>36</v>
      </c>
      <c r="B12" s="418" t="s">
        <v>37</v>
      </c>
      <c r="C12" s="419" t="s">
        <v>38</v>
      </c>
      <c r="D12" s="420" t="s">
        <v>39</v>
      </c>
      <c r="E12" s="418" t="s">
        <v>40</v>
      </c>
      <c r="F12" s="58"/>
      <c r="G12" s="421" t="s">
        <v>41</v>
      </c>
      <c r="H12" s="421"/>
      <c r="I12" s="421"/>
      <c r="J12" s="421"/>
      <c r="K12" s="421"/>
      <c r="L12" s="421"/>
      <c r="M12" s="421" t="s">
        <v>42</v>
      </c>
      <c r="N12" s="421"/>
      <c r="O12" s="421"/>
      <c r="P12" s="421"/>
      <c r="Q12" s="421"/>
    </row>
    <row r="13" spans="1:22" s="7" customFormat="1" ht="82.5" customHeight="1" x14ac:dyDescent="0.25">
      <c r="A13" s="418"/>
      <c r="B13" s="418"/>
      <c r="C13" s="419"/>
      <c r="D13" s="420"/>
      <c r="E13" s="418"/>
      <c r="F13" s="59"/>
      <c r="G13" s="60" t="s">
        <v>43</v>
      </c>
      <c r="H13" s="61" t="s">
        <v>44</v>
      </c>
      <c r="I13" s="61" t="s">
        <v>45</v>
      </c>
      <c r="J13" s="61" t="s">
        <v>46</v>
      </c>
      <c r="K13" s="61" t="s">
        <v>47</v>
      </c>
      <c r="L13" s="62" t="s">
        <v>48</v>
      </c>
      <c r="M13" s="60" t="s">
        <v>49</v>
      </c>
      <c r="N13" s="61" t="s">
        <v>45</v>
      </c>
      <c r="O13" s="61" t="s">
        <v>46</v>
      </c>
      <c r="P13" s="61" t="s">
        <v>47</v>
      </c>
      <c r="Q13" s="62" t="s">
        <v>50</v>
      </c>
    </row>
    <row r="14" spans="1:22" s="7" customFormat="1" x14ac:dyDescent="0.25">
      <c r="A14" s="63">
        <v>1</v>
      </c>
      <c r="B14" s="63">
        <f>A14+1</f>
        <v>2</v>
      </c>
      <c r="C14" s="64">
        <f>B14+1</f>
        <v>3</v>
      </c>
      <c r="D14" s="63">
        <f>C14+1</f>
        <v>4</v>
      </c>
      <c r="E14" s="63">
        <f>D14+1</f>
        <v>5</v>
      </c>
      <c r="F14" s="65"/>
      <c r="G14" s="66">
        <f>E14+1</f>
        <v>6</v>
      </c>
      <c r="H14" s="67">
        <f t="shared" ref="H14:Q14" si="0">G14+1</f>
        <v>7</v>
      </c>
      <c r="I14" s="67">
        <f t="shared" si="0"/>
        <v>8</v>
      </c>
      <c r="J14" s="67">
        <f t="shared" si="0"/>
        <v>9</v>
      </c>
      <c r="K14" s="68">
        <f t="shared" si="0"/>
        <v>10</v>
      </c>
      <c r="L14" s="63">
        <f t="shared" si="0"/>
        <v>11</v>
      </c>
      <c r="M14" s="66">
        <f t="shared" si="0"/>
        <v>12</v>
      </c>
      <c r="N14" s="67">
        <f t="shared" si="0"/>
        <v>13</v>
      </c>
      <c r="O14" s="67">
        <f t="shared" si="0"/>
        <v>14</v>
      </c>
      <c r="P14" s="67">
        <f t="shared" si="0"/>
        <v>15</v>
      </c>
      <c r="Q14" s="68">
        <f t="shared" si="0"/>
        <v>16</v>
      </c>
    </row>
    <row r="15" spans="1:22" x14ac:dyDescent="0.25">
      <c r="A15" s="19">
        <f>IF(COUNTBLANK(B15)=1," ",COUNTA($B15:B$15))</f>
        <v>1</v>
      </c>
      <c r="B15" s="69" t="s">
        <v>51</v>
      </c>
      <c r="C15" s="70" t="s">
        <v>52</v>
      </c>
      <c r="D15" s="19" t="s">
        <v>53</v>
      </c>
      <c r="E15" s="71">
        <v>200</v>
      </c>
      <c r="F15" s="19"/>
      <c r="G15" s="72"/>
      <c r="H15" s="73"/>
      <c r="I15" s="72"/>
      <c r="J15" s="72"/>
      <c r="K15" s="72"/>
      <c r="L15" s="74"/>
      <c r="M15" s="75"/>
      <c r="N15" s="75"/>
      <c r="O15" s="75"/>
      <c r="P15" s="75"/>
      <c r="Q15" s="76"/>
    </row>
    <row r="16" spans="1:22" x14ac:dyDescent="0.25">
      <c r="A16" s="19" t="str">
        <f t="shared" ref="A16:A37" si="1">IF(COUNTBLANK(B16)=1," ",COUNTA($B$15:B16))</f>
        <v xml:space="preserve"> </v>
      </c>
      <c r="B16" s="69"/>
      <c r="C16" s="70" t="s">
        <v>54</v>
      </c>
      <c r="D16" s="19" t="s">
        <v>55</v>
      </c>
      <c r="E16" s="77">
        <f>E15/3.5</f>
        <v>57.142857142857146</v>
      </c>
      <c r="F16" s="19">
        <v>4.5</v>
      </c>
      <c r="G16" s="72"/>
      <c r="H16" s="73"/>
      <c r="I16" s="72"/>
      <c r="J16" s="23"/>
      <c r="K16" s="72"/>
      <c r="L16" s="74"/>
      <c r="M16" s="75"/>
      <c r="N16" s="75"/>
      <c r="O16" s="75"/>
      <c r="P16" s="75"/>
      <c r="Q16" s="76"/>
      <c r="S16" s="422"/>
      <c r="T16" s="422"/>
      <c r="U16" s="422"/>
      <c r="V16" s="422"/>
    </row>
    <row r="17" spans="1:22" x14ac:dyDescent="0.25">
      <c r="A17" s="19" t="str">
        <f t="shared" si="1"/>
        <v xml:space="preserve"> </v>
      </c>
      <c r="B17" s="69"/>
      <c r="C17" s="70" t="s">
        <v>56</v>
      </c>
      <c r="D17" s="19" t="s">
        <v>55</v>
      </c>
      <c r="E17" s="77">
        <f>E16+1</f>
        <v>58.142857142857146</v>
      </c>
      <c r="F17" s="19">
        <v>4.5</v>
      </c>
      <c r="G17" s="72"/>
      <c r="H17" s="73"/>
      <c r="I17" s="72"/>
      <c r="J17" s="23"/>
      <c r="K17" s="72"/>
      <c r="L17" s="74"/>
      <c r="M17" s="75"/>
      <c r="N17" s="75"/>
      <c r="O17" s="75"/>
      <c r="P17" s="75"/>
      <c r="Q17" s="76"/>
      <c r="S17" s="422"/>
      <c r="T17" s="422"/>
      <c r="U17" s="422"/>
      <c r="V17" s="422"/>
    </row>
    <row r="18" spans="1:22" x14ac:dyDescent="0.25">
      <c r="A18" s="19">
        <f t="shared" si="1"/>
        <v>2</v>
      </c>
      <c r="B18" s="69" t="s">
        <v>51</v>
      </c>
      <c r="C18" s="70" t="s">
        <v>57</v>
      </c>
      <c r="D18" s="19" t="s">
        <v>58</v>
      </c>
      <c r="E18" s="71">
        <v>2650</v>
      </c>
      <c r="F18" s="19"/>
      <c r="G18" s="72"/>
      <c r="H18" s="73"/>
      <c r="I18" s="72"/>
      <c r="J18" s="72"/>
      <c r="K18" s="72"/>
      <c r="L18" s="74"/>
      <c r="M18" s="75"/>
      <c r="N18" s="75"/>
      <c r="O18" s="75"/>
      <c r="P18" s="75"/>
      <c r="Q18" s="76"/>
      <c r="S18" s="422"/>
      <c r="T18" s="422"/>
      <c r="U18" s="422"/>
      <c r="V18" s="422"/>
    </row>
    <row r="19" spans="1:22" x14ac:dyDescent="0.25">
      <c r="A19" s="19" t="str">
        <f t="shared" si="1"/>
        <v xml:space="preserve"> </v>
      </c>
      <c r="B19" s="69"/>
      <c r="C19" s="70" t="s">
        <v>59</v>
      </c>
      <c r="D19" s="19" t="s">
        <v>58</v>
      </c>
      <c r="E19" s="71">
        <f>E18</f>
        <v>2650</v>
      </c>
      <c r="F19" s="19"/>
      <c r="G19" s="72"/>
      <c r="H19" s="73"/>
      <c r="I19" s="72"/>
      <c r="J19" s="72"/>
      <c r="K19" s="72"/>
      <c r="L19" s="74"/>
      <c r="M19" s="75"/>
      <c r="N19" s="75"/>
      <c r="O19" s="75"/>
      <c r="P19" s="75"/>
      <c r="Q19" s="76"/>
      <c r="S19" s="422"/>
      <c r="T19" s="422"/>
      <c r="U19" s="422"/>
      <c r="V19" s="422"/>
    </row>
    <row r="20" spans="1:22" x14ac:dyDescent="0.25">
      <c r="A20" s="19"/>
      <c r="B20" s="69"/>
      <c r="C20" s="404" t="s">
        <v>540</v>
      </c>
      <c r="D20" s="405" t="s">
        <v>58</v>
      </c>
      <c r="E20" s="406">
        <f>E19</f>
        <v>2650</v>
      </c>
      <c r="F20" s="19"/>
      <c r="G20" s="72"/>
      <c r="H20" s="73"/>
      <c r="I20" s="72"/>
      <c r="J20" s="72"/>
      <c r="K20" s="72"/>
      <c r="L20" s="74"/>
      <c r="M20" s="75"/>
      <c r="N20" s="75"/>
      <c r="O20" s="75"/>
      <c r="P20" s="75"/>
      <c r="Q20" s="76"/>
      <c r="S20" s="422"/>
      <c r="T20" s="422"/>
      <c r="U20" s="422"/>
      <c r="V20" s="422"/>
    </row>
    <row r="21" spans="1:22" x14ac:dyDescent="0.25">
      <c r="A21" s="19">
        <f t="shared" si="1"/>
        <v>3</v>
      </c>
      <c r="B21" s="69" t="s">
        <v>51</v>
      </c>
      <c r="C21" s="70" t="s">
        <v>60</v>
      </c>
      <c r="D21" s="19" t="s">
        <v>55</v>
      </c>
      <c r="E21" s="71">
        <v>1</v>
      </c>
      <c r="F21" s="19"/>
      <c r="G21" s="72"/>
      <c r="H21" s="73"/>
      <c r="I21" s="72"/>
      <c r="J21" s="72"/>
      <c r="K21" s="72"/>
      <c r="L21" s="74"/>
      <c r="M21" s="75"/>
      <c r="N21" s="75"/>
      <c r="O21" s="75"/>
      <c r="P21" s="75"/>
      <c r="Q21" s="76"/>
      <c r="S21" s="422"/>
      <c r="T21" s="422"/>
      <c r="U21" s="422"/>
      <c r="V21" s="422"/>
    </row>
    <row r="22" spans="1:22" x14ac:dyDescent="0.25">
      <c r="A22" s="19" t="str">
        <f t="shared" si="1"/>
        <v xml:space="preserve"> </v>
      </c>
      <c r="B22" s="69"/>
      <c r="C22" s="70" t="s">
        <v>61</v>
      </c>
      <c r="D22" s="19" t="s">
        <v>62</v>
      </c>
      <c r="E22" s="71">
        <v>16</v>
      </c>
      <c r="F22" s="19"/>
      <c r="G22" s="72"/>
      <c r="H22" s="73"/>
      <c r="I22" s="72"/>
      <c r="J22" s="72"/>
      <c r="K22" s="72"/>
      <c r="L22" s="74"/>
      <c r="M22" s="75"/>
      <c r="N22" s="75"/>
      <c r="O22" s="75"/>
      <c r="P22" s="75"/>
      <c r="Q22" s="76"/>
      <c r="S22" s="422"/>
      <c r="T22" s="422"/>
      <c r="U22" s="422"/>
      <c r="V22" s="422"/>
    </row>
    <row r="23" spans="1:22" x14ac:dyDescent="0.25">
      <c r="A23" s="19">
        <f t="shared" si="1"/>
        <v>4</v>
      </c>
      <c r="B23" s="69" t="s">
        <v>51</v>
      </c>
      <c r="C23" s="70" t="s">
        <v>63</v>
      </c>
      <c r="D23" s="19" t="s">
        <v>55</v>
      </c>
      <c r="E23" s="71">
        <v>1</v>
      </c>
      <c r="F23" s="19"/>
      <c r="G23" s="72"/>
      <c r="H23" s="73"/>
      <c r="I23" s="72"/>
      <c r="J23" s="72"/>
      <c r="K23" s="72"/>
      <c r="L23" s="74"/>
      <c r="M23" s="75"/>
      <c r="N23" s="75"/>
      <c r="O23" s="75"/>
      <c r="P23" s="75"/>
      <c r="Q23" s="76"/>
      <c r="S23" s="79"/>
      <c r="T23" s="79"/>
      <c r="U23" s="79"/>
      <c r="V23" s="79"/>
    </row>
    <row r="24" spans="1:22" x14ac:dyDescent="0.25">
      <c r="A24" s="19" t="str">
        <f t="shared" si="1"/>
        <v xml:space="preserve"> </v>
      </c>
      <c r="B24" s="69"/>
      <c r="C24" s="70" t="s">
        <v>64</v>
      </c>
      <c r="D24" s="19" t="s">
        <v>55</v>
      </c>
      <c r="E24" s="71">
        <v>1</v>
      </c>
      <c r="F24" s="19"/>
      <c r="G24" s="72"/>
      <c r="H24" s="73"/>
      <c r="I24" s="72"/>
      <c r="J24" s="72"/>
      <c r="K24" s="72"/>
      <c r="L24" s="74"/>
      <c r="M24" s="75"/>
      <c r="N24" s="75"/>
      <c r="O24" s="75"/>
      <c r="P24" s="75"/>
      <c r="Q24" s="76"/>
      <c r="S24" s="79"/>
      <c r="T24" s="79"/>
      <c r="U24" s="79"/>
      <c r="V24" s="79"/>
    </row>
    <row r="25" spans="1:22" x14ac:dyDescent="0.25">
      <c r="A25" s="19" t="str">
        <f t="shared" si="1"/>
        <v xml:space="preserve"> </v>
      </c>
      <c r="B25" s="69"/>
      <c r="C25" s="70" t="s">
        <v>65</v>
      </c>
      <c r="D25" s="19" t="s">
        <v>55</v>
      </c>
      <c r="E25" s="71">
        <v>1</v>
      </c>
      <c r="F25" s="19"/>
      <c r="G25" s="72"/>
      <c r="H25" s="73"/>
      <c r="I25" s="72"/>
      <c r="J25" s="72"/>
      <c r="K25" s="72"/>
      <c r="L25" s="74"/>
      <c r="M25" s="75"/>
      <c r="N25" s="75"/>
      <c r="O25" s="75"/>
      <c r="P25" s="75"/>
      <c r="Q25" s="76"/>
      <c r="S25" s="79"/>
      <c r="T25" s="79"/>
      <c r="U25" s="79"/>
      <c r="V25" s="79"/>
    </row>
    <row r="26" spans="1:22" x14ac:dyDescent="0.25">
      <c r="A26" s="19">
        <f t="shared" si="1"/>
        <v>5</v>
      </c>
      <c r="B26" s="69" t="s">
        <v>51</v>
      </c>
      <c r="C26" s="70" t="s">
        <v>66</v>
      </c>
      <c r="D26" s="19" t="s">
        <v>55</v>
      </c>
      <c r="E26" s="71">
        <v>1</v>
      </c>
      <c r="F26" s="19"/>
      <c r="G26" s="72"/>
      <c r="H26" s="73"/>
      <c r="I26" s="72"/>
      <c r="J26" s="72"/>
      <c r="K26" s="72"/>
      <c r="L26" s="74"/>
      <c r="M26" s="75"/>
      <c r="N26" s="75"/>
      <c r="O26" s="75"/>
      <c r="P26" s="75"/>
      <c r="Q26" s="76"/>
    </row>
    <row r="27" spans="1:22" s="13" customFormat="1" ht="22.5" x14ac:dyDescent="0.25">
      <c r="A27" s="19">
        <f t="shared" si="1"/>
        <v>6</v>
      </c>
      <c r="B27" s="69" t="s">
        <v>51</v>
      </c>
      <c r="C27" s="70" t="s">
        <v>67</v>
      </c>
      <c r="D27" s="19" t="s">
        <v>53</v>
      </c>
      <c r="E27" s="71">
        <v>14.3</v>
      </c>
      <c r="F27" s="73">
        <v>1.05</v>
      </c>
      <c r="G27" s="73"/>
      <c r="H27" s="73"/>
      <c r="I27" s="80"/>
      <c r="J27" s="73"/>
      <c r="K27" s="73"/>
      <c r="L27" s="74"/>
      <c r="M27" s="75"/>
      <c r="N27" s="75"/>
      <c r="O27" s="75"/>
      <c r="P27" s="75"/>
      <c r="Q27" s="76"/>
      <c r="S27" s="415"/>
      <c r="T27" s="415"/>
      <c r="U27" s="415"/>
      <c r="V27" s="415"/>
    </row>
    <row r="28" spans="1:22" s="13" customFormat="1" x14ac:dyDescent="0.25">
      <c r="A28" s="19">
        <f t="shared" si="1"/>
        <v>7</v>
      </c>
      <c r="B28" s="69" t="s">
        <v>51</v>
      </c>
      <c r="C28" s="70" t="s">
        <v>68</v>
      </c>
      <c r="D28" s="19" t="s">
        <v>58</v>
      </c>
      <c r="E28" s="71">
        <v>10</v>
      </c>
      <c r="F28" s="73"/>
      <c r="G28" s="73"/>
      <c r="H28" s="73"/>
      <c r="I28" s="80"/>
      <c r="J28" s="73"/>
      <c r="K28" s="73"/>
      <c r="L28" s="74"/>
      <c r="M28" s="75"/>
      <c r="N28" s="75"/>
      <c r="O28" s="75"/>
      <c r="P28" s="75"/>
      <c r="Q28" s="76"/>
      <c r="S28" s="415"/>
      <c r="T28" s="415"/>
      <c r="U28" s="415"/>
      <c r="V28" s="415"/>
    </row>
    <row r="29" spans="1:22" s="13" customFormat="1" x14ac:dyDescent="0.25">
      <c r="A29" s="19" t="str">
        <f t="shared" si="1"/>
        <v xml:space="preserve"> </v>
      </c>
      <c r="B29" s="69"/>
      <c r="C29" s="70" t="s">
        <v>69</v>
      </c>
      <c r="D29" s="19" t="s">
        <v>70</v>
      </c>
      <c r="E29" s="71">
        <f>E28*0.2</f>
        <v>2</v>
      </c>
      <c r="F29" s="73"/>
      <c r="G29" s="73"/>
      <c r="H29" s="73"/>
      <c r="I29" s="80"/>
      <c r="J29" s="73"/>
      <c r="K29" s="73"/>
      <c r="L29" s="74"/>
      <c r="M29" s="75"/>
      <c r="N29" s="75"/>
      <c r="O29" s="75"/>
      <c r="P29" s="75"/>
      <c r="Q29" s="76"/>
      <c r="S29" s="415"/>
      <c r="T29" s="415"/>
      <c r="U29" s="415"/>
      <c r="V29" s="415"/>
    </row>
    <row r="30" spans="1:22" s="13" customFormat="1" x14ac:dyDescent="0.25">
      <c r="A30" s="19">
        <f t="shared" si="1"/>
        <v>8</v>
      </c>
      <c r="B30" s="69" t="s">
        <v>51</v>
      </c>
      <c r="C30" s="70" t="s">
        <v>71</v>
      </c>
      <c r="D30" s="19" t="s">
        <v>53</v>
      </c>
      <c r="E30" s="71">
        <v>116</v>
      </c>
      <c r="F30" s="73"/>
      <c r="G30" s="72"/>
      <c r="H30" s="73"/>
      <c r="I30" s="72"/>
      <c r="J30" s="72"/>
      <c r="K30" s="72"/>
      <c r="L30" s="74"/>
      <c r="M30" s="75"/>
      <c r="N30" s="75"/>
      <c r="O30" s="75"/>
      <c r="P30" s="75"/>
      <c r="Q30" s="76"/>
    </row>
    <row r="31" spans="1:22" s="87" customFormat="1" ht="35.1" customHeight="1" x14ac:dyDescent="0.25">
      <c r="A31" s="19">
        <f t="shared" si="1"/>
        <v>9</v>
      </c>
      <c r="B31" s="69" t="s">
        <v>51</v>
      </c>
      <c r="C31" s="82" t="s">
        <v>72</v>
      </c>
      <c r="D31" s="83" t="s">
        <v>58</v>
      </c>
      <c r="E31" s="84">
        <f>E34+E35+E36+E37+E38+E39</f>
        <v>1566</v>
      </c>
      <c r="F31" s="19"/>
      <c r="G31" s="73"/>
      <c r="H31" s="73"/>
      <c r="I31" s="72"/>
      <c r="J31" s="85"/>
      <c r="K31" s="86"/>
      <c r="L31" s="74"/>
      <c r="M31" s="75"/>
      <c r="N31" s="75"/>
      <c r="O31" s="75"/>
      <c r="P31" s="75"/>
      <c r="Q31" s="76"/>
    </row>
    <row r="32" spans="1:22" s="13" customFormat="1" x14ac:dyDescent="0.25">
      <c r="A32" s="19" t="str">
        <f t="shared" si="1"/>
        <v xml:space="preserve"> </v>
      </c>
      <c r="B32" s="19"/>
      <c r="C32" s="88" t="s">
        <v>73</v>
      </c>
      <c r="D32" s="89" t="s">
        <v>74</v>
      </c>
      <c r="E32" s="72">
        <f>ROUNDUP(E31*F32,2)</f>
        <v>156.6</v>
      </c>
      <c r="F32" s="73">
        <v>0.1</v>
      </c>
      <c r="G32" s="90"/>
      <c r="H32" s="91"/>
      <c r="I32" s="90"/>
      <c r="J32" s="90"/>
      <c r="K32" s="90"/>
      <c r="L32" s="74"/>
      <c r="M32" s="75"/>
      <c r="N32" s="75"/>
      <c r="O32" s="75"/>
      <c r="P32" s="75"/>
      <c r="Q32" s="76"/>
    </row>
    <row r="33" spans="1:20" s="13" customFormat="1" x14ac:dyDescent="0.25">
      <c r="A33" s="19" t="str">
        <f t="shared" si="1"/>
        <v xml:space="preserve"> </v>
      </c>
      <c r="B33" s="19"/>
      <c r="C33" s="88" t="s">
        <v>75</v>
      </c>
      <c r="D33" s="89" t="s">
        <v>74</v>
      </c>
      <c r="E33" s="72">
        <f>ROUNDUP(E31*F33,2)</f>
        <v>7830</v>
      </c>
      <c r="F33" s="73">
        <v>5</v>
      </c>
      <c r="G33" s="92"/>
      <c r="H33" s="93"/>
      <c r="I33" s="92"/>
      <c r="J33" s="92"/>
      <c r="K33" s="92"/>
      <c r="L33" s="74"/>
      <c r="M33" s="75"/>
      <c r="N33" s="75"/>
      <c r="O33" s="75"/>
      <c r="P33" s="75"/>
      <c r="Q33" s="76"/>
    </row>
    <row r="34" spans="1:20" s="13" customFormat="1" ht="45" x14ac:dyDescent="0.25">
      <c r="A34" s="19" t="str">
        <f t="shared" si="1"/>
        <v xml:space="preserve"> </v>
      </c>
      <c r="B34" s="19"/>
      <c r="C34" s="94" t="s">
        <v>76</v>
      </c>
      <c r="D34" s="89" t="s">
        <v>58</v>
      </c>
      <c r="E34" s="72">
        <v>428.2</v>
      </c>
      <c r="F34" s="73"/>
      <c r="G34" s="73"/>
      <c r="H34" s="73"/>
      <c r="I34" s="80"/>
      <c r="J34" s="80"/>
      <c r="K34" s="73"/>
      <c r="L34" s="74"/>
      <c r="M34" s="75"/>
      <c r="N34" s="75"/>
      <c r="O34" s="75"/>
      <c r="P34" s="75"/>
      <c r="Q34" s="76"/>
    </row>
    <row r="35" spans="1:20" s="13" customFormat="1" ht="45" x14ac:dyDescent="0.25">
      <c r="A35" s="19" t="str">
        <f t="shared" si="1"/>
        <v xml:space="preserve"> </v>
      </c>
      <c r="B35" s="19"/>
      <c r="C35" s="94" t="s">
        <v>77</v>
      </c>
      <c r="D35" s="89" t="s">
        <v>58</v>
      </c>
      <c r="E35" s="72">
        <v>450</v>
      </c>
      <c r="F35" s="73"/>
      <c r="G35" s="73"/>
      <c r="H35" s="95"/>
      <c r="I35" s="73"/>
      <c r="J35" s="80"/>
      <c r="K35" s="73"/>
      <c r="L35" s="74"/>
      <c r="M35" s="75"/>
      <c r="N35" s="75"/>
      <c r="O35" s="75"/>
      <c r="P35" s="75"/>
      <c r="Q35" s="76"/>
    </row>
    <row r="36" spans="1:20" s="96" customFormat="1" ht="45" x14ac:dyDescent="0.25">
      <c r="A36" s="19" t="str">
        <f t="shared" si="1"/>
        <v xml:space="preserve"> </v>
      </c>
      <c r="B36" s="19"/>
      <c r="C36" s="94" t="s">
        <v>78</v>
      </c>
      <c r="D36" s="89" t="s">
        <v>58</v>
      </c>
      <c r="E36" s="72">
        <v>75.3</v>
      </c>
      <c r="F36" s="73"/>
      <c r="G36" s="73"/>
      <c r="H36" s="95"/>
      <c r="I36" s="73"/>
      <c r="J36" s="73"/>
      <c r="K36" s="73"/>
      <c r="L36" s="74"/>
      <c r="M36" s="75"/>
      <c r="N36" s="75"/>
      <c r="O36" s="75"/>
      <c r="P36" s="75"/>
      <c r="Q36" s="76"/>
      <c r="S36" s="97"/>
    </row>
    <row r="37" spans="1:20" s="10" customFormat="1" ht="45" x14ac:dyDescent="0.25">
      <c r="A37" s="19" t="str">
        <f t="shared" si="1"/>
        <v xml:space="preserve"> </v>
      </c>
      <c r="B37" s="19"/>
      <c r="C37" s="94" t="s">
        <v>79</v>
      </c>
      <c r="D37" s="98" t="s">
        <v>58</v>
      </c>
      <c r="E37" s="72">
        <v>285.39999999999998</v>
      </c>
      <c r="F37" s="73"/>
      <c r="G37" s="73"/>
      <c r="H37" s="95"/>
      <c r="I37" s="73"/>
      <c r="J37" s="73"/>
      <c r="K37" s="73"/>
      <c r="L37" s="74"/>
      <c r="M37" s="75"/>
      <c r="N37" s="75"/>
      <c r="O37" s="75"/>
      <c r="P37" s="75"/>
      <c r="Q37" s="76"/>
      <c r="S37" s="97"/>
    </row>
    <row r="38" spans="1:20" s="10" customFormat="1" ht="56.25" x14ac:dyDescent="0.25">
      <c r="A38" s="19"/>
      <c r="B38" s="19"/>
      <c r="C38" s="94" t="s">
        <v>80</v>
      </c>
      <c r="D38" s="98" t="s">
        <v>58</v>
      </c>
      <c r="E38" s="72">
        <v>289</v>
      </c>
      <c r="F38" s="73"/>
      <c r="G38" s="73"/>
      <c r="H38" s="95"/>
      <c r="I38" s="73"/>
      <c r="J38" s="73"/>
      <c r="K38" s="73"/>
      <c r="L38" s="74"/>
      <c r="M38" s="75"/>
      <c r="N38" s="75"/>
      <c r="O38" s="75"/>
      <c r="P38" s="75"/>
      <c r="Q38" s="76"/>
      <c r="R38" s="99"/>
    </row>
    <row r="39" spans="1:20" s="10" customFormat="1" ht="45" x14ac:dyDescent="0.25">
      <c r="A39" s="19" t="str">
        <f t="shared" ref="A39:A83" si="2">IF(COUNTBLANK(B39)=1," ",COUNTA($B$15:B39))</f>
        <v xml:space="preserve"> </v>
      </c>
      <c r="B39" s="19"/>
      <c r="C39" s="94" t="s">
        <v>81</v>
      </c>
      <c r="D39" s="98" t="s">
        <v>58</v>
      </c>
      <c r="E39" s="72">
        <v>38.1</v>
      </c>
      <c r="F39" s="73"/>
      <c r="G39" s="73"/>
      <c r="H39" s="95"/>
      <c r="I39" s="73"/>
      <c r="J39" s="73"/>
      <c r="K39" s="73"/>
      <c r="L39" s="74"/>
      <c r="M39" s="75"/>
      <c r="N39" s="75"/>
      <c r="O39" s="75"/>
      <c r="P39" s="75"/>
      <c r="Q39" s="76"/>
    </row>
    <row r="40" spans="1:20" s="13" customFormat="1" ht="45" x14ac:dyDescent="0.25">
      <c r="A40" s="19" t="str">
        <f t="shared" si="2"/>
        <v xml:space="preserve"> </v>
      </c>
      <c r="B40" s="100"/>
      <c r="C40" s="101" t="s">
        <v>82</v>
      </c>
      <c r="D40" s="100" t="s">
        <v>83</v>
      </c>
      <c r="E40" s="102">
        <f>ROUNDUP((E34+E35+E39)*F40,0)</f>
        <v>6415</v>
      </c>
      <c r="F40" s="103">
        <v>7</v>
      </c>
      <c r="G40" s="103"/>
      <c r="H40" s="104"/>
      <c r="I40" s="100"/>
      <c r="J40" s="103"/>
      <c r="K40" s="103"/>
      <c r="L40" s="74"/>
      <c r="M40" s="75"/>
      <c r="N40" s="75"/>
      <c r="O40" s="75"/>
      <c r="P40" s="75"/>
      <c r="Q40" s="76"/>
    </row>
    <row r="41" spans="1:20" s="13" customFormat="1" ht="45" x14ac:dyDescent="0.25">
      <c r="A41" s="19" t="str">
        <f t="shared" si="2"/>
        <v xml:space="preserve"> </v>
      </c>
      <c r="B41" s="19"/>
      <c r="C41" s="105" t="s">
        <v>84</v>
      </c>
      <c r="D41" s="19" t="s">
        <v>83</v>
      </c>
      <c r="E41" s="102">
        <f>ROUNDUP((E37+E39)*F41,0)</f>
        <v>1941</v>
      </c>
      <c r="F41" s="72">
        <v>6</v>
      </c>
      <c r="G41" s="72"/>
      <c r="H41" s="95"/>
      <c r="I41" s="19"/>
      <c r="J41" s="72"/>
      <c r="K41" s="72"/>
      <c r="L41" s="74"/>
      <c r="M41" s="75"/>
      <c r="N41" s="75"/>
      <c r="O41" s="75"/>
      <c r="P41" s="75"/>
      <c r="Q41" s="76"/>
    </row>
    <row r="42" spans="1:20" s="13" customFormat="1" ht="45" x14ac:dyDescent="0.25">
      <c r="A42" s="19">
        <f t="shared" si="2"/>
        <v>10</v>
      </c>
      <c r="B42" s="69" t="s">
        <v>51</v>
      </c>
      <c r="C42" s="88" t="s">
        <v>85</v>
      </c>
      <c r="D42" s="19" t="s">
        <v>58</v>
      </c>
      <c r="E42" s="72">
        <v>672.5</v>
      </c>
      <c r="F42" s="73"/>
      <c r="G42" s="73"/>
      <c r="H42" s="73"/>
      <c r="I42" s="80"/>
      <c r="J42" s="80"/>
      <c r="K42" s="73"/>
      <c r="L42" s="74"/>
      <c r="M42" s="75"/>
      <c r="N42" s="75"/>
      <c r="O42" s="75"/>
      <c r="P42" s="75"/>
      <c r="Q42" s="76"/>
      <c r="T42" s="106"/>
    </row>
    <row r="43" spans="1:20" s="13" customFormat="1" x14ac:dyDescent="0.25">
      <c r="A43" s="19" t="str">
        <f t="shared" si="2"/>
        <v xml:space="preserve"> </v>
      </c>
      <c r="B43" s="98"/>
      <c r="C43" s="88" t="s">
        <v>75</v>
      </c>
      <c r="D43" s="89" t="s">
        <v>74</v>
      </c>
      <c r="E43" s="72">
        <f>E42*F43</f>
        <v>3362.5</v>
      </c>
      <c r="F43" s="73">
        <v>5</v>
      </c>
      <c r="G43" s="73"/>
      <c r="H43" s="73"/>
      <c r="I43" s="73"/>
      <c r="J43" s="73"/>
      <c r="K43" s="73"/>
      <c r="L43" s="74"/>
      <c r="M43" s="75"/>
      <c r="N43" s="75"/>
      <c r="O43" s="75"/>
      <c r="P43" s="75"/>
      <c r="Q43" s="76"/>
    </row>
    <row r="44" spans="1:20" s="13" customFormat="1" x14ac:dyDescent="0.25">
      <c r="A44" s="19" t="str">
        <f t="shared" si="2"/>
        <v xml:space="preserve"> </v>
      </c>
      <c r="B44" s="98"/>
      <c r="C44" s="88" t="s">
        <v>86</v>
      </c>
      <c r="D44" s="107" t="s">
        <v>58</v>
      </c>
      <c r="E44" s="72">
        <f>E42*F44</f>
        <v>1479.5000000000002</v>
      </c>
      <c r="F44" s="73">
        <v>2.2000000000000002</v>
      </c>
      <c r="G44" s="73"/>
      <c r="H44" s="73"/>
      <c r="I44" s="73"/>
      <c r="J44" s="73"/>
      <c r="K44" s="73"/>
      <c r="L44" s="74"/>
      <c r="M44" s="75"/>
      <c r="N44" s="75"/>
      <c r="O44" s="75"/>
      <c r="P44" s="75"/>
      <c r="Q44" s="76"/>
    </row>
    <row r="45" spans="1:20" s="13" customFormat="1" x14ac:dyDescent="0.25">
      <c r="A45" s="19" t="str">
        <f t="shared" si="2"/>
        <v xml:space="preserve"> </v>
      </c>
      <c r="B45" s="98"/>
      <c r="C45" s="108" t="s">
        <v>87</v>
      </c>
      <c r="D45" s="98" t="s">
        <v>88</v>
      </c>
      <c r="E45" s="73">
        <f>E42*F45</f>
        <v>100.875</v>
      </c>
      <c r="F45" s="73">
        <v>0.15</v>
      </c>
      <c r="G45" s="73"/>
      <c r="H45" s="73"/>
      <c r="I45" s="73"/>
      <c r="J45" s="73"/>
      <c r="K45" s="73"/>
      <c r="L45" s="74"/>
      <c r="M45" s="75"/>
      <c r="N45" s="75"/>
      <c r="O45" s="75"/>
      <c r="P45" s="75"/>
      <c r="Q45" s="76"/>
    </row>
    <row r="46" spans="1:20" s="13" customFormat="1" ht="22.5" x14ac:dyDescent="0.25">
      <c r="A46" s="19" t="str">
        <f t="shared" si="2"/>
        <v xml:space="preserve"> </v>
      </c>
      <c r="B46" s="98"/>
      <c r="C46" s="88" t="s">
        <v>89</v>
      </c>
      <c r="D46" s="98" t="s">
        <v>74</v>
      </c>
      <c r="E46" s="73">
        <f>E42*F46</f>
        <v>3026.25</v>
      </c>
      <c r="F46" s="73">
        <v>4.5</v>
      </c>
      <c r="G46" s="73"/>
      <c r="H46" s="73"/>
      <c r="I46" s="73"/>
      <c r="J46" s="73"/>
      <c r="K46" s="73"/>
      <c r="L46" s="74"/>
      <c r="M46" s="75"/>
      <c r="N46" s="75"/>
      <c r="O46" s="75"/>
      <c r="P46" s="75"/>
      <c r="Q46" s="76"/>
    </row>
    <row r="47" spans="1:20" s="13" customFormat="1" x14ac:dyDescent="0.25">
      <c r="A47" s="19" t="str">
        <f t="shared" si="2"/>
        <v xml:space="preserve"> </v>
      </c>
      <c r="B47" s="98"/>
      <c r="C47" s="108" t="s">
        <v>90</v>
      </c>
      <c r="D47" s="98" t="s">
        <v>91</v>
      </c>
      <c r="E47" s="72">
        <f>ROUNDUP(E42*F47,0)</f>
        <v>61</v>
      </c>
      <c r="F47" s="73">
        <v>0.09</v>
      </c>
      <c r="G47" s="73"/>
      <c r="H47" s="73"/>
      <c r="I47" s="73"/>
      <c r="J47" s="73"/>
      <c r="K47" s="73"/>
      <c r="L47" s="74"/>
      <c r="M47" s="75"/>
      <c r="N47" s="75"/>
      <c r="O47" s="75"/>
      <c r="P47" s="75"/>
      <c r="Q47" s="76"/>
    </row>
    <row r="48" spans="1:20" s="13" customFormat="1" ht="45" x14ac:dyDescent="0.25">
      <c r="A48" s="19">
        <f t="shared" si="2"/>
        <v>11</v>
      </c>
      <c r="B48" s="69" t="s">
        <v>51</v>
      </c>
      <c r="C48" s="88" t="s">
        <v>92</v>
      </c>
      <c r="D48" s="19" t="s">
        <v>58</v>
      </c>
      <c r="E48" s="72">
        <v>1871</v>
      </c>
      <c r="F48" s="73"/>
      <c r="G48" s="73"/>
      <c r="H48" s="73"/>
      <c r="I48" s="80"/>
      <c r="J48" s="80"/>
      <c r="K48" s="73"/>
      <c r="L48" s="74"/>
      <c r="M48" s="75"/>
      <c r="N48" s="75"/>
      <c r="O48" s="75"/>
      <c r="P48" s="75"/>
      <c r="Q48" s="76"/>
    </row>
    <row r="49" spans="1:17" s="13" customFormat="1" x14ac:dyDescent="0.25">
      <c r="A49" s="19" t="str">
        <f t="shared" si="2"/>
        <v xml:space="preserve"> </v>
      </c>
      <c r="B49" s="98"/>
      <c r="C49" s="88" t="s">
        <v>75</v>
      </c>
      <c r="D49" s="98" t="s">
        <v>74</v>
      </c>
      <c r="E49" s="73">
        <f>E48*F49</f>
        <v>9355</v>
      </c>
      <c r="F49" s="109">
        <v>5</v>
      </c>
      <c r="G49" s="73"/>
      <c r="H49" s="73"/>
      <c r="I49" s="73"/>
      <c r="J49" s="73"/>
      <c r="K49" s="73"/>
      <c r="L49" s="74"/>
      <c r="M49" s="75"/>
      <c r="N49" s="75"/>
      <c r="O49" s="75"/>
      <c r="P49" s="75"/>
      <c r="Q49" s="76"/>
    </row>
    <row r="50" spans="1:17" s="13" customFormat="1" x14ac:dyDescent="0.25">
      <c r="A50" s="19" t="str">
        <f t="shared" si="2"/>
        <v xml:space="preserve"> </v>
      </c>
      <c r="B50" s="98"/>
      <c r="C50" s="88" t="s">
        <v>86</v>
      </c>
      <c r="D50" s="98" t="s">
        <v>93</v>
      </c>
      <c r="E50" s="73">
        <f>E48*F50</f>
        <v>2058.1000000000004</v>
      </c>
      <c r="F50" s="73">
        <v>1.1000000000000001</v>
      </c>
      <c r="G50" s="73"/>
      <c r="H50" s="73"/>
      <c r="I50" s="73"/>
      <c r="J50" s="73"/>
      <c r="K50" s="73"/>
      <c r="L50" s="74"/>
      <c r="M50" s="75"/>
      <c r="N50" s="75"/>
      <c r="O50" s="75"/>
      <c r="P50" s="75"/>
      <c r="Q50" s="76"/>
    </row>
    <row r="51" spans="1:17" s="13" customFormat="1" x14ac:dyDescent="0.25">
      <c r="A51" s="19" t="str">
        <f t="shared" si="2"/>
        <v xml:space="preserve"> </v>
      </c>
      <c r="B51" s="98"/>
      <c r="C51" s="108" t="s">
        <v>87</v>
      </c>
      <c r="D51" s="98" t="s">
        <v>88</v>
      </c>
      <c r="E51" s="73">
        <f>E48*F51</f>
        <v>280.64999999999998</v>
      </c>
      <c r="F51" s="73">
        <v>0.15</v>
      </c>
      <c r="G51" s="73"/>
      <c r="H51" s="73"/>
      <c r="I51" s="73"/>
      <c r="J51" s="73"/>
      <c r="K51" s="73"/>
      <c r="L51" s="74"/>
      <c r="M51" s="75"/>
      <c r="N51" s="75"/>
      <c r="O51" s="75"/>
      <c r="P51" s="75"/>
      <c r="Q51" s="76"/>
    </row>
    <row r="52" spans="1:17" s="13" customFormat="1" ht="22.5" x14ac:dyDescent="0.25">
      <c r="A52" s="19" t="str">
        <f t="shared" si="2"/>
        <v xml:space="preserve"> </v>
      </c>
      <c r="B52" s="98"/>
      <c r="C52" s="88" t="s">
        <v>89</v>
      </c>
      <c r="D52" s="98" t="s">
        <v>74</v>
      </c>
      <c r="E52" s="73">
        <f>E48*F52</f>
        <v>8419.5</v>
      </c>
      <c r="F52" s="73">
        <v>4.5</v>
      </c>
      <c r="G52" s="73"/>
      <c r="H52" s="73"/>
      <c r="I52" s="73"/>
      <c r="J52" s="73"/>
      <c r="K52" s="73"/>
      <c r="L52" s="74"/>
      <c r="M52" s="75"/>
      <c r="N52" s="75"/>
      <c r="O52" s="75"/>
      <c r="P52" s="75"/>
      <c r="Q52" s="76"/>
    </row>
    <row r="53" spans="1:17" s="13" customFormat="1" x14ac:dyDescent="0.25">
      <c r="A53" s="19" t="str">
        <f t="shared" si="2"/>
        <v xml:space="preserve"> </v>
      </c>
      <c r="B53" s="98"/>
      <c r="C53" s="108" t="s">
        <v>90</v>
      </c>
      <c r="D53" s="98" t="s">
        <v>91</v>
      </c>
      <c r="E53" s="72">
        <f>ROUNDUP(E48*F53,0)</f>
        <v>169</v>
      </c>
      <c r="F53" s="73">
        <v>0.09</v>
      </c>
      <c r="G53" s="73"/>
      <c r="H53" s="73"/>
      <c r="I53" s="73"/>
      <c r="J53" s="73"/>
      <c r="K53" s="73"/>
      <c r="L53" s="74"/>
      <c r="M53" s="75"/>
      <c r="N53" s="75"/>
      <c r="O53" s="75"/>
      <c r="P53" s="75"/>
      <c r="Q53" s="76"/>
    </row>
    <row r="54" spans="1:17" s="87" customFormat="1" ht="22.5" x14ac:dyDescent="0.25">
      <c r="A54" s="19">
        <f t="shared" si="2"/>
        <v>12</v>
      </c>
      <c r="B54" s="69" t="s">
        <v>51</v>
      </c>
      <c r="C54" s="70" t="s">
        <v>94</v>
      </c>
      <c r="D54" s="19" t="s">
        <v>58</v>
      </c>
      <c r="E54" s="73">
        <v>205.7</v>
      </c>
      <c r="F54" s="73"/>
      <c r="G54" s="73"/>
      <c r="H54" s="73"/>
      <c r="I54" s="80"/>
      <c r="J54" s="80"/>
      <c r="K54" s="73"/>
      <c r="L54" s="74"/>
      <c r="M54" s="75"/>
      <c r="N54" s="75"/>
      <c r="O54" s="75"/>
      <c r="P54" s="75"/>
      <c r="Q54" s="76"/>
    </row>
    <row r="55" spans="1:17" s="13" customFormat="1" x14ac:dyDescent="0.25">
      <c r="A55" s="19" t="str">
        <f t="shared" si="2"/>
        <v xml:space="preserve"> </v>
      </c>
      <c r="B55" s="98"/>
      <c r="C55" s="88" t="s">
        <v>95</v>
      </c>
      <c r="D55" s="98" t="s">
        <v>74</v>
      </c>
      <c r="E55" s="73">
        <f>E54*F55</f>
        <v>30.854999999999997</v>
      </c>
      <c r="F55" s="73">
        <v>0.15</v>
      </c>
      <c r="G55" s="73"/>
      <c r="H55" s="73"/>
      <c r="I55" s="73"/>
      <c r="J55" s="73"/>
      <c r="K55" s="73"/>
      <c r="L55" s="74"/>
      <c r="M55" s="75"/>
      <c r="N55" s="75"/>
      <c r="O55" s="75"/>
      <c r="P55" s="75"/>
      <c r="Q55" s="76"/>
    </row>
    <row r="56" spans="1:17" s="13" customFormat="1" x14ac:dyDescent="0.25">
      <c r="A56" s="19" t="str">
        <f t="shared" si="2"/>
        <v xml:space="preserve"> </v>
      </c>
      <c r="B56" s="98"/>
      <c r="C56" s="108" t="s">
        <v>96</v>
      </c>
      <c r="D56" s="98" t="s">
        <v>93</v>
      </c>
      <c r="E56" s="73">
        <f>E54*F56</f>
        <v>215.98499999999999</v>
      </c>
      <c r="F56" s="73">
        <v>1.05</v>
      </c>
      <c r="G56" s="73"/>
      <c r="H56" s="73"/>
      <c r="I56" s="73"/>
      <c r="J56" s="73"/>
      <c r="K56" s="73"/>
      <c r="L56" s="74"/>
      <c r="M56" s="75"/>
      <c r="N56" s="75"/>
      <c r="O56" s="75"/>
      <c r="P56" s="75"/>
      <c r="Q56" s="76"/>
    </row>
    <row r="57" spans="1:17" s="13" customFormat="1" x14ac:dyDescent="0.25">
      <c r="A57" s="19" t="str">
        <f t="shared" si="2"/>
        <v xml:space="preserve"> </v>
      </c>
      <c r="B57" s="98"/>
      <c r="C57" s="88" t="s">
        <v>97</v>
      </c>
      <c r="D57" s="98" t="s">
        <v>74</v>
      </c>
      <c r="E57" s="73">
        <f>E54*F57</f>
        <v>1028.5</v>
      </c>
      <c r="F57" s="73">
        <v>5</v>
      </c>
      <c r="G57" s="73"/>
      <c r="H57" s="73"/>
      <c r="I57" s="73"/>
      <c r="J57" s="73"/>
      <c r="K57" s="73"/>
      <c r="L57" s="74"/>
      <c r="M57" s="75"/>
      <c r="N57" s="75"/>
      <c r="O57" s="75"/>
      <c r="P57" s="75"/>
      <c r="Q57" s="76"/>
    </row>
    <row r="58" spans="1:17" s="13" customFormat="1" x14ac:dyDescent="0.25">
      <c r="A58" s="19" t="str">
        <f t="shared" si="2"/>
        <v xml:space="preserve"> </v>
      </c>
      <c r="B58" s="98"/>
      <c r="C58" s="108" t="s">
        <v>98</v>
      </c>
      <c r="D58" s="98" t="s">
        <v>83</v>
      </c>
      <c r="E58" s="73">
        <f>ROUNDUP(E54*F58,0)</f>
        <v>1029</v>
      </c>
      <c r="F58" s="73">
        <v>5</v>
      </c>
      <c r="G58" s="73"/>
      <c r="H58" s="73"/>
      <c r="I58" s="73"/>
      <c r="J58" s="73"/>
      <c r="K58" s="73"/>
      <c r="L58" s="74"/>
      <c r="M58" s="75"/>
      <c r="N58" s="75"/>
      <c r="O58" s="75"/>
      <c r="P58" s="75"/>
      <c r="Q58" s="76"/>
    </row>
    <row r="59" spans="1:17" s="13" customFormat="1" ht="22.5" x14ac:dyDescent="0.25">
      <c r="A59" s="19" t="str">
        <f t="shared" si="2"/>
        <v xml:space="preserve"> </v>
      </c>
      <c r="B59" s="98"/>
      <c r="C59" s="88" t="s">
        <v>89</v>
      </c>
      <c r="D59" s="98" t="s">
        <v>74</v>
      </c>
      <c r="E59" s="73">
        <f>E54*F59</f>
        <v>1028.5</v>
      </c>
      <c r="F59" s="73">
        <v>5</v>
      </c>
      <c r="G59" s="73"/>
      <c r="H59" s="73"/>
      <c r="I59" s="73"/>
      <c r="J59" s="73"/>
      <c r="K59" s="73"/>
      <c r="L59" s="74"/>
      <c r="M59" s="75"/>
      <c r="N59" s="75"/>
      <c r="O59" s="75"/>
      <c r="P59" s="75"/>
      <c r="Q59" s="76"/>
    </row>
    <row r="60" spans="1:17" s="87" customFormat="1" ht="22.5" x14ac:dyDescent="0.25">
      <c r="A60" s="19">
        <f t="shared" si="2"/>
        <v>13</v>
      </c>
      <c r="B60" s="69" t="s">
        <v>51</v>
      </c>
      <c r="C60" s="70" t="s">
        <v>99</v>
      </c>
      <c r="D60" s="19" t="s">
        <v>58</v>
      </c>
      <c r="E60" s="73">
        <v>117.9</v>
      </c>
      <c r="F60" s="73"/>
      <c r="G60" s="73"/>
      <c r="H60" s="73"/>
      <c r="I60" s="80"/>
      <c r="J60" s="80"/>
      <c r="K60" s="73"/>
      <c r="L60" s="74"/>
      <c r="M60" s="75"/>
      <c r="N60" s="75"/>
      <c r="O60" s="75"/>
      <c r="P60" s="75"/>
      <c r="Q60" s="76"/>
    </row>
    <row r="61" spans="1:17" s="13" customFormat="1" x14ac:dyDescent="0.25">
      <c r="A61" s="19" t="str">
        <f t="shared" si="2"/>
        <v xml:space="preserve"> </v>
      </c>
      <c r="B61" s="98"/>
      <c r="C61" s="88" t="s">
        <v>95</v>
      </c>
      <c r="D61" s="98" t="s">
        <v>74</v>
      </c>
      <c r="E61" s="73">
        <f>E60*F61</f>
        <v>17.684999999999999</v>
      </c>
      <c r="F61" s="73">
        <v>0.15</v>
      </c>
      <c r="G61" s="73"/>
      <c r="H61" s="73"/>
      <c r="I61" s="73"/>
      <c r="J61" s="73"/>
      <c r="K61" s="73"/>
      <c r="L61" s="74"/>
      <c r="M61" s="75"/>
      <c r="N61" s="75"/>
      <c r="O61" s="75"/>
      <c r="P61" s="75"/>
      <c r="Q61" s="76"/>
    </row>
    <row r="62" spans="1:17" s="13" customFormat="1" x14ac:dyDescent="0.25">
      <c r="A62" s="19" t="str">
        <f t="shared" si="2"/>
        <v xml:space="preserve"> </v>
      </c>
      <c r="B62" s="98"/>
      <c r="C62" s="108" t="s">
        <v>96</v>
      </c>
      <c r="D62" s="98" t="s">
        <v>93</v>
      </c>
      <c r="E62" s="73">
        <f>E60*F62</f>
        <v>123.79500000000002</v>
      </c>
      <c r="F62" s="73">
        <v>1.05</v>
      </c>
      <c r="G62" s="73"/>
      <c r="H62" s="73"/>
      <c r="I62" s="73"/>
      <c r="J62" s="73"/>
      <c r="K62" s="73"/>
      <c r="L62" s="74"/>
      <c r="M62" s="75"/>
      <c r="N62" s="75"/>
      <c r="O62" s="75"/>
      <c r="P62" s="75"/>
      <c r="Q62" s="76"/>
    </row>
    <row r="63" spans="1:17" s="13" customFormat="1" x14ac:dyDescent="0.25">
      <c r="A63" s="19" t="str">
        <f t="shared" si="2"/>
        <v xml:space="preserve"> </v>
      </c>
      <c r="B63" s="98"/>
      <c r="C63" s="108" t="s">
        <v>100</v>
      </c>
      <c r="D63" s="98" t="s">
        <v>74</v>
      </c>
      <c r="E63" s="73">
        <f>E60*F63</f>
        <v>589.5</v>
      </c>
      <c r="F63" s="73">
        <v>5</v>
      </c>
      <c r="G63" s="73"/>
      <c r="H63" s="73"/>
      <c r="I63" s="73"/>
      <c r="J63" s="73"/>
      <c r="K63" s="73"/>
      <c r="L63" s="74"/>
      <c r="M63" s="75"/>
      <c r="N63" s="75"/>
      <c r="O63" s="75"/>
      <c r="P63" s="75"/>
      <c r="Q63" s="76"/>
    </row>
    <row r="64" spans="1:17" s="13" customFormat="1" ht="45" x14ac:dyDescent="0.25">
      <c r="A64" s="19" t="str">
        <f t="shared" si="2"/>
        <v xml:space="preserve"> </v>
      </c>
      <c r="B64" s="98"/>
      <c r="C64" s="108" t="s">
        <v>101</v>
      </c>
      <c r="D64" s="98" t="s">
        <v>83</v>
      </c>
      <c r="E64" s="73">
        <f>ROUNDUP(E60*F64,0)</f>
        <v>590</v>
      </c>
      <c r="F64" s="73">
        <v>5</v>
      </c>
      <c r="G64" s="73"/>
      <c r="H64" s="73"/>
      <c r="I64" s="73"/>
      <c r="J64" s="73"/>
      <c r="K64" s="73"/>
      <c r="L64" s="74"/>
      <c r="M64" s="75"/>
      <c r="N64" s="75"/>
      <c r="O64" s="75"/>
      <c r="P64" s="75"/>
      <c r="Q64" s="76"/>
    </row>
    <row r="65" spans="1:17" s="13" customFormat="1" x14ac:dyDescent="0.25">
      <c r="A65" s="19" t="str">
        <f t="shared" si="2"/>
        <v xml:space="preserve"> </v>
      </c>
      <c r="B65" s="98"/>
      <c r="C65" s="108" t="s">
        <v>102</v>
      </c>
      <c r="D65" s="98" t="s">
        <v>74</v>
      </c>
      <c r="E65" s="73">
        <f>E60*F65</f>
        <v>589.5</v>
      </c>
      <c r="F65" s="73">
        <v>5</v>
      </c>
      <c r="G65" s="73"/>
      <c r="H65" s="73"/>
      <c r="I65" s="73"/>
      <c r="J65" s="73"/>
      <c r="K65" s="73"/>
      <c r="L65" s="74"/>
      <c r="M65" s="75"/>
      <c r="N65" s="75"/>
      <c r="O65" s="75"/>
      <c r="P65" s="75"/>
      <c r="Q65" s="76"/>
    </row>
    <row r="66" spans="1:17" s="13" customFormat="1" ht="22.5" x14ac:dyDescent="0.25">
      <c r="A66" s="19">
        <f t="shared" si="2"/>
        <v>14</v>
      </c>
      <c r="B66" s="69" t="s">
        <v>51</v>
      </c>
      <c r="C66" s="108" t="s">
        <v>103</v>
      </c>
      <c r="D66" s="98" t="s">
        <v>58</v>
      </c>
      <c r="E66" s="73">
        <v>157.19999999999999</v>
      </c>
      <c r="F66" s="73"/>
      <c r="G66" s="73"/>
      <c r="H66" s="73"/>
      <c r="I66" s="80"/>
      <c r="J66" s="80"/>
      <c r="K66" s="73"/>
      <c r="L66" s="74"/>
      <c r="M66" s="75"/>
      <c r="N66" s="75"/>
      <c r="O66" s="75"/>
      <c r="P66" s="75"/>
      <c r="Q66" s="76"/>
    </row>
    <row r="67" spans="1:17" s="13" customFormat="1" x14ac:dyDescent="0.25">
      <c r="A67" s="19" t="str">
        <f t="shared" si="2"/>
        <v xml:space="preserve"> </v>
      </c>
      <c r="B67" s="98"/>
      <c r="C67" s="108" t="s">
        <v>104</v>
      </c>
      <c r="D67" s="98" t="s">
        <v>74</v>
      </c>
      <c r="E67" s="73">
        <f>E66*F67</f>
        <v>786</v>
      </c>
      <c r="F67" s="109">
        <v>5</v>
      </c>
      <c r="G67" s="73"/>
      <c r="H67" s="73"/>
      <c r="I67" s="73"/>
      <c r="J67" s="73"/>
      <c r="K67" s="73"/>
      <c r="L67" s="74"/>
      <c r="M67" s="75"/>
      <c r="N67" s="75"/>
      <c r="O67" s="75"/>
      <c r="P67" s="75"/>
      <c r="Q67" s="76"/>
    </row>
    <row r="68" spans="1:17" s="13" customFormat="1" x14ac:dyDescent="0.25">
      <c r="A68" s="19" t="str">
        <f t="shared" si="2"/>
        <v xml:space="preserve"> </v>
      </c>
      <c r="B68" s="98"/>
      <c r="C68" s="108" t="s">
        <v>105</v>
      </c>
      <c r="D68" s="98" t="s">
        <v>93</v>
      </c>
      <c r="E68" s="73">
        <f>E66*F68</f>
        <v>345.84</v>
      </c>
      <c r="F68" s="73">
        <v>2.2000000000000002</v>
      </c>
      <c r="G68" s="73"/>
      <c r="H68" s="73"/>
      <c r="I68" s="73"/>
      <c r="J68" s="73"/>
      <c r="K68" s="73"/>
      <c r="L68" s="74"/>
      <c r="M68" s="75"/>
      <c r="N68" s="75"/>
      <c r="O68" s="75"/>
      <c r="P68" s="75"/>
      <c r="Q68" s="76"/>
    </row>
    <row r="69" spans="1:17" s="13" customFormat="1" x14ac:dyDescent="0.25">
      <c r="A69" s="19" t="str">
        <f t="shared" si="2"/>
        <v xml:space="preserve"> </v>
      </c>
      <c r="B69" s="98"/>
      <c r="C69" s="108" t="s">
        <v>87</v>
      </c>
      <c r="D69" s="98" t="s">
        <v>88</v>
      </c>
      <c r="E69" s="73">
        <f>E66*F69</f>
        <v>23.58</v>
      </c>
      <c r="F69" s="73">
        <v>0.15</v>
      </c>
      <c r="G69" s="73"/>
      <c r="H69" s="73"/>
      <c r="I69" s="73"/>
      <c r="J69" s="73"/>
      <c r="K69" s="73"/>
      <c r="L69" s="74"/>
      <c r="M69" s="75"/>
      <c r="N69" s="75"/>
      <c r="O69" s="75"/>
      <c r="P69" s="75"/>
      <c r="Q69" s="76"/>
    </row>
    <row r="70" spans="1:17" s="13" customFormat="1" x14ac:dyDescent="0.25">
      <c r="A70" s="19" t="str">
        <f t="shared" si="2"/>
        <v xml:space="preserve"> </v>
      </c>
      <c r="B70" s="98"/>
      <c r="C70" s="108" t="s">
        <v>90</v>
      </c>
      <c r="D70" s="98" t="s">
        <v>91</v>
      </c>
      <c r="E70" s="72">
        <f>ROUNDUP(E66*F70,0)</f>
        <v>15</v>
      </c>
      <c r="F70" s="73">
        <v>0.09</v>
      </c>
      <c r="G70" s="73"/>
      <c r="H70" s="73"/>
      <c r="I70" s="73"/>
      <c r="J70" s="73"/>
      <c r="K70" s="73"/>
      <c r="L70" s="74"/>
      <c r="M70" s="75"/>
      <c r="N70" s="75"/>
      <c r="O70" s="75"/>
      <c r="P70" s="75"/>
      <c r="Q70" s="76"/>
    </row>
    <row r="71" spans="1:17" s="13" customFormat="1" ht="22.5" x14ac:dyDescent="0.25">
      <c r="A71" s="19">
        <f t="shared" si="2"/>
        <v>15</v>
      </c>
      <c r="B71" s="69" t="s">
        <v>51</v>
      </c>
      <c r="C71" s="108" t="s">
        <v>106</v>
      </c>
      <c r="D71" s="98" t="s">
        <v>58</v>
      </c>
      <c r="E71" s="73">
        <v>67.8</v>
      </c>
      <c r="F71" s="73"/>
      <c r="G71" s="73"/>
      <c r="H71" s="73"/>
      <c r="I71" s="80"/>
      <c r="J71" s="80"/>
      <c r="K71" s="73"/>
      <c r="L71" s="74"/>
      <c r="M71" s="75"/>
      <c r="N71" s="75"/>
      <c r="O71" s="75"/>
      <c r="P71" s="75"/>
      <c r="Q71" s="76"/>
    </row>
    <row r="72" spans="1:17" s="13" customFormat="1" x14ac:dyDescent="0.25">
      <c r="A72" s="19" t="str">
        <f t="shared" si="2"/>
        <v xml:space="preserve"> </v>
      </c>
      <c r="B72" s="98"/>
      <c r="C72" s="108" t="s">
        <v>104</v>
      </c>
      <c r="D72" s="98" t="s">
        <v>74</v>
      </c>
      <c r="E72" s="73">
        <f>E71*F72</f>
        <v>339</v>
      </c>
      <c r="F72" s="109">
        <v>5</v>
      </c>
      <c r="G72" s="73"/>
      <c r="H72" s="73"/>
      <c r="I72" s="73"/>
      <c r="J72" s="73"/>
      <c r="K72" s="73"/>
      <c r="L72" s="74"/>
      <c r="M72" s="75"/>
      <c r="N72" s="75"/>
      <c r="O72" s="75"/>
      <c r="P72" s="75"/>
      <c r="Q72" s="76"/>
    </row>
    <row r="73" spans="1:17" s="13" customFormat="1" x14ac:dyDescent="0.25">
      <c r="A73" s="19" t="str">
        <f t="shared" si="2"/>
        <v xml:space="preserve"> </v>
      </c>
      <c r="B73" s="98"/>
      <c r="C73" s="108" t="s">
        <v>105</v>
      </c>
      <c r="D73" s="98" t="s">
        <v>93</v>
      </c>
      <c r="E73" s="73">
        <f>E71*F73</f>
        <v>149.16</v>
      </c>
      <c r="F73" s="73">
        <v>2.2000000000000002</v>
      </c>
      <c r="G73" s="73"/>
      <c r="H73" s="73"/>
      <c r="I73" s="73"/>
      <c r="J73" s="73"/>
      <c r="K73" s="73"/>
      <c r="L73" s="74"/>
      <c r="M73" s="75"/>
      <c r="N73" s="75"/>
      <c r="O73" s="75"/>
      <c r="P73" s="75"/>
      <c r="Q73" s="76"/>
    </row>
    <row r="74" spans="1:17" s="13" customFormat="1" x14ac:dyDescent="0.25">
      <c r="A74" s="19" t="str">
        <f t="shared" si="2"/>
        <v xml:space="preserve"> </v>
      </c>
      <c r="B74" s="98"/>
      <c r="C74" s="108" t="s">
        <v>87</v>
      </c>
      <c r="D74" s="98" t="s">
        <v>88</v>
      </c>
      <c r="E74" s="73">
        <f>E71*F74</f>
        <v>10.17</v>
      </c>
      <c r="F74" s="73">
        <v>0.15</v>
      </c>
      <c r="G74" s="73"/>
      <c r="H74" s="73"/>
      <c r="I74" s="73"/>
      <c r="J74" s="73"/>
      <c r="K74" s="73"/>
      <c r="L74" s="74"/>
      <c r="M74" s="75"/>
      <c r="N74" s="75"/>
      <c r="O74" s="75"/>
      <c r="P74" s="75"/>
      <c r="Q74" s="76"/>
    </row>
    <row r="75" spans="1:17" s="13" customFormat="1" x14ac:dyDescent="0.25">
      <c r="A75" s="19" t="str">
        <f t="shared" si="2"/>
        <v xml:space="preserve"> </v>
      </c>
      <c r="B75" s="98"/>
      <c r="C75" s="108" t="s">
        <v>90</v>
      </c>
      <c r="D75" s="98" t="s">
        <v>91</v>
      </c>
      <c r="E75" s="72">
        <f>ROUNDUP(E71*F75,0)</f>
        <v>7</v>
      </c>
      <c r="F75" s="73">
        <v>0.09</v>
      </c>
      <c r="G75" s="73"/>
      <c r="H75" s="73"/>
      <c r="I75" s="73"/>
      <c r="J75" s="73"/>
      <c r="K75" s="73"/>
      <c r="L75" s="74"/>
      <c r="M75" s="75"/>
      <c r="N75" s="75"/>
      <c r="O75" s="75"/>
      <c r="P75" s="75"/>
      <c r="Q75" s="76"/>
    </row>
    <row r="76" spans="1:17" s="13" customFormat="1" ht="22.5" x14ac:dyDescent="0.25">
      <c r="A76" s="19">
        <f t="shared" si="2"/>
        <v>16</v>
      </c>
      <c r="B76" s="69" t="s">
        <v>51</v>
      </c>
      <c r="C76" s="108" t="s">
        <v>107</v>
      </c>
      <c r="D76" s="98" t="s">
        <v>58</v>
      </c>
      <c r="E76" s="73">
        <v>292.60000000000002</v>
      </c>
      <c r="F76" s="73"/>
      <c r="G76" s="73"/>
      <c r="H76" s="73"/>
      <c r="I76" s="80"/>
      <c r="J76" s="80"/>
      <c r="K76" s="73"/>
      <c r="L76" s="74"/>
      <c r="M76" s="75"/>
      <c r="N76" s="75"/>
      <c r="O76" s="75"/>
      <c r="P76" s="75"/>
      <c r="Q76" s="76"/>
    </row>
    <row r="77" spans="1:17" s="13" customFormat="1" x14ac:dyDescent="0.25">
      <c r="A77" s="19" t="str">
        <f t="shared" si="2"/>
        <v xml:space="preserve"> </v>
      </c>
      <c r="B77" s="98"/>
      <c r="C77" s="108" t="s">
        <v>104</v>
      </c>
      <c r="D77" s="98" t="s">
        <v>74</v>
      </c>
      <c r="E77" s="73">
        <f>E76*F77</f>
        <v>1463</v>
      </c>
      <c r="F77" s="109">
        <v>5</v>
      </c>
      <c r="G77" s="73"/>
      <c r="H77" s="73"/>
      <c r="I77" s="73"/>
      <c r="J77" s="73"/>
      <c r="K77" s="73"/>
      <c r="L77" s="74"/>
      <c r="M77" s="75"/>
      <c r="N77" s="75"/>
      <c r="O77" s="75"/>
      <c r="P77" s="75"/>
      <c r="Q77" s="76"/>
    </row>
    <row r="78" spans="1:17" s="13" customFormat="1" x14ac:dyDescent="0.25">
      <c r="A78" s="19" t="str">
        <f t="shared" si="2"/>
        <v xml:space="preserve"> </v>
      </c>
      <c r="B78" s="98"/>
      <c r="C78" s="108" t="s">
        <v>105</v>
      </c>
      <c r="D78" s="98" t="s">
        <v>93</v>
      </c>
      <c r="E78" s="73">
        <f>E76*F78</f>
        <v>643.72000000000014</v>
      </c>
      <c r="F78" s="73">
        <v>2.2000000000000002</v>
      </c>
      <c r="G78" s="73"/>
      <c r="H78" s="73"/>
      <c r="I78" s="73"/>
      <c r="J78" s="73"/>
      <c r="K78" s="73"/>
      <c r="L78" s="74"/>
      <c r="M78" s="75"/>
      <c r="N78" s="75"/>
      <c r="O78" s="75"/>
      <c r="P78" s="75"/>
      <c r="Q78" s="76"/>
    </row>
    <row r="79" spans="1:17" s="13" customFormat="1" x14ac:dyDescent="0.25">
      <c r="A79" s="19" t="str">
        <f t="shared" si="2"/>
        <v xml:space="preserve"> </v>
      </c>
      <c r="B79" s="98"/>
      <c r="C79" s="108" t="s">
        <v>87</v>
      </c>
      <c r="D79" s="98" t="s">
        <v>88</v>
      </c>
      <c r="E79" s="73">
        <f>E76*F79</f>
        <v>43.89</v>
      </c>
      <c r="F79" s="73">
        <v>0.15</v>
      </c>
      <c r="G79" s="73"/>
      <c r="H79" s="73"/>
      <c r="I79" s="73"/>
      <c r="J79" s="73"/>
      <c r="K79" s="73"/>
      <c r="L79" s="74"/>
      <c r="M79" s="75"/>
      <c r="N79" s="75"/>
      <c r="O79" s="75"/>
      <c r="P79" s="75"/>
      <c r="Q79" s="76"/>
    </row>
    <row r="80" spans="1:17" s="13" customFormat="1" x14ac:dyDescent="0.25">
      <c r="A80" s="19" t="str">
        <f t="shared" si="2"/>
        <v xml:space="preserve"> </v>
      </c>
      <c r="B80" s="98"/>
      <c r="C80" s="108" t="s">
        <v>90</v>
      </c>
      <c r="D80" s="98" t="s">
        <v>91</v>
      </c>
      <c r="E80" s="72">
        <f>ROUNDUP(E76*F80,0)</f>
        <v>27</v>
      </c>
      <c r="F80" s="73">
        <v>0.09</v>
      </c>
      <c r="G80" s="73"/>
      <c r="H80" s="73"/>
      <c r="I80" s="73"/>
      <c r="J80" s="73"/>
      <c r="K80" s="73"/>
      <c r="L80" s="74"/>
      <c r="M80" s="75"/>
      <c r="N80" s="75"/>
      <c r="O80" s="75"/>
      <c r="P80" s="75"/>
      <c r="Q80" s="76"/>
    </row>
    <row r="81" spans="1:22" s="13" customFormat="1" ht="22.5" x14ac:dyDescent="0.25">
      <c r="A81" s="19">
        <f t="shared" si="2"/>
        <v>17</v>
      </c>
      <c r="B81" s="69" t="s">
        <v>51</v>
      </c>
      <c r="C81" s="108" t="s">
        <v>108</v>
      </c>
      <c r="D81" s="98" t="s">
        <v>53</v>
      </c>
      <c r="E81" s="73">
        <v>907.9</v>
      </c>
      <c r="F81" s="73"/>
      <c r="G81" s="73"/>
      <c r="H81" s="73"/>
      <c r="I81" s="80"/>
      <c r="J81" s="73"/>
      <c r="K81" s="73"/>
      <c r="L81" s="74"/>
      <c r="M81" s="75"/>
      <c r="N81" s="75"/>
      <c r="O81" s="75"/>
      <c r="P81" s="75"/>
      <c r="Q81" s="76"/>
      <c r="R81" s="106"/>
    </row>
    <row r="82" spans="1:22" s="13" customFormat="1" x14ac:dyDescent="0.25">
      <c r="A82" s="19">
        <f t="shared" si="2"/>
        <v>18</v>
      </c>
      <c r="B82" s="69" t="s">
        <v>51</v>
      </c>
      <c r="C82" s="108" t="s">
        <v>109</v>
      </c>
      <c r="D82" s="98" t="s">
        <v>58</v>
      </c>
      <c r="E82" s="73">
        <v>485.1</v>
      </c>
      <c r="F82" s="73"/>
      <c r="G82" s="110"/>
      <c r="H82" s="73"/>
      <c r="I82" s="110"/>
      <c r="J82" s="110"/>
      <c r="K82" s="110"/>
      <c r="L82" s="74"/>
      <c r="M82" s="75"/>
      <c r="N82" s="75"/>
      <c r="O82" s="75"/>
      <c r="P82" s="75"/>
      <c r="Q82" s="76"/>
    </row>
    <row r="83" spans="1:22" s="13" customFormat="1" ht="21" x14ac:dyDescent="0.25">
      <c r="A83" s="19" t="str">
        <f t="shared" si="2"/>
        <v xml:space="preserve"> </v>
      </c>
      <c r="B83" s="98"/>
      <c r="C83" s="111" t="s">
        <v>110</v>
      </c>
      <c r="D83" s="98"/>
      <c r="E83" s="73"/>
      <c r="F83" s="73"/>
      <c r="G83" s="73"/>
      <c r="H83" s="73"/>
      <c r="I83" s="73"/>
      <c r="J83" s="73"/>
      <c r="K83" s="73"/>
      <c r="L83" s="74"/>
      <c r="M83" s="75"/>
      <c r="N83" s="75"/>
      <c r="O83" s="75"/>
      <c r="P83" s="75"/>
      <c r="Q83" s="76"/>
    </row>
    <row r="84" spans="1:22" s="13" customFormat="1" x14ac:dyDescent="0.25">
      <c r="A84" s="19"/>
      <c r="B84" s="98"/>
      <c r="C84" s="108" t="s">
        <v>111</v>
      </c>
      <c r="D84" s="98" t="s">
        <v>53</v>
      </c>
      <c r="E84" s="73">
        <v>485.1</v>
      </c>
      <c r="F84" s="73"/>
      <c r="G84" s="73"/>
      <c r="H84" s="73"/>
      <c r="I84" s="73"/>
      <c r="J84" s="73"/>
      <c r="K84" s="73"/>
      <c r="L84" s="74"/>
      <c r="M84" s="75"/>
      <c r="N84" s="75"/>
      <c r="O84" s="75"/>
      <c r="P84" s="75"/>
      <c r="Q84" s="76"/>
    </row>
    <row r="85" spans="1:22" s="13" customFormat="1" x14ac:dyDescent="0.25">
      <c r="A85" s="19"/>
      <c r="B85" s="98"/>
      <c r="C85" s="108" t="s">
        <v>112</v>
      </c>
      <c r="D85" s="98" t="s">
        <v>53</v>
      </c>
      <c r="E85" s="73">
        <v>362.34</v>
      </c>
      <c r="F85" s="73"/>
      <c r="G85" s="73"/>
      <c r="H85" s="73"/>
      <c r="I85" s="73"/>
      <c r="J85" s="73"/>
      <c r="K85" s="73"/>
      <c r="L85" s="74"/>
      <c r="M85" s="75"/>
      <c r="N85" s="75"/>
      <c r="O85" s="75"/>
      <c r="P85" s="75"/>
      <c r="Q85" s="76"/>
    </row>
    <row r="86" spans="1:22" s="13" customFormat="1" x14ac:dyDescent="0.25">
      <c r="A86" s="19"/>
      <c r="B86" s="98"/>
      <c r="C86" s="108" t="s">
        <v>113</v>
      </c>
      <c r="D86" s="98" t="s">
        <v>53</v>
      </c>
      <c r="E86" s="112">
        <v>75.2</v>
      </c>
      <c r="F86" s="73"/>
      <c r="G86" s="73"/>
      <c r="H86" s="73"/>
      <c r="I86" s="73"/>
      <c r="J86" s="73"/>
      <c r="K86" s="73"/>
      <c r="L86" s="74"/>
      <c r="M86" s="75"/>
      <c r="N86" s="75"/>
      <c r="O86" s="75"/>
      <c r="P86" s="75"/>
      <c r="Q86" s="76"/>
    </row>
    <row r="87" spans="1:22" s="13" customFormat="1" x14ac:dyDescent="0.25">
      <c r="A87" s="19"/>
      <c r="B87" s="98"/>
      <c r="C87" s="108" t="s">
        <v>114</v>
      </c>
      <c r="D87" s="98" t="s">
        <v>53</v>
      </c>
      <c r="E87" s="73">
        <v>485.1</v>
      </c>
      <c r="F87" s="73"/>
      <c r="G87" s="73"/>
      <c r="H87" s="73"/>
      <c r="I87" s="73"/>
      <c r="J87" s="73"/>
      <c r="K87" s="73"/>
      <c r="L87" s="74"/>
      <c r="M87" s="75"/>
      <c r="N87" s="75"/>
      <c r="O87" s="75"/>
      <c r="P87" s="75"/>
      <c r="Q87" s="76"/>
    </row>
    <row r="88" spans="1:22" s="13" customFormat="1" x14ac:dyDescent="0.25">
      <c r="A88" s="19"/>
      <c r="B88" s="98"/>
      <c r="C88" s="108" t="s">
        <v>115</v>
      </c>
      <c r="D88" s="98" t="s">
        <v>53</v>
      </c>
      <c r="E88" s="73">
        <v>485.1</v>
      </c>
      <c r="F88" s="73"/>
      <c r="G88" s="73"/>
      <c r="H88" s="73"/>
      <c r="I88" s="73"/>
      <c r="J88" s="73"/>
      <c r="K88" s="73"/>
      <c r="L88" s="74"/>
      <c r="M88" s="75"/>
      <c r="N88" s="75"/>
      <c r="O88" s="75"/>
      <c r="P88" s="75"/>
      <c r="Q88" s="76"/>
    </row>
    <row r="89" spans="1:22" s="13" customFormat="1" x14ac:dyDescent="0.25">
      <c r="A89" s="19">
        <f>IF(COUNTBLANK(B89)=1," ",COUNTA($B$15:B89))</f>
        <v>19</v>
      </c>
      <c r="B89" s="69" t="s">
        <v>51</v>
      </c>
      <c r="C89" s="108" t="s">
        <v>116</v>
      </c>
      <c r="D89" s="98" t="s">
        <v>83</v>
      </c>
      <c r="E89" s="73">
        <v>376</v>
      </c>
      <c r="F89" s="73"/>
      <c r="G89" s="110"/>
      <c r="H89" s="73"/>
      <c r="I89" s="110"/>
      <c r="J89" s="110"/>
      <c r="K89" s="110"/>
      <c r="L89" s="74"/>
      <c r="M89" s="75"/>
      <c r="N89" s="75"/>
      <c r="O89" s="75"/>
      <c r="P89" s="75"/>
      <c r="Q89" s="76"/>
      <c r="S89" s="415"/>
      <c r="T89" s="415"/>
      <c r="U89" s="415"/>
      <c r="V89" s="415"/>
    </row>
    <row r="90" spans="1:22" s="13" customFormat="1" x14ac:dyDescent="0.25">
      <c r="A90" s="19" t="str">
        <f>IF(COUNTBLANK(B90)=1," ",COUNTA($B$15:B90))</f>
        <v xml:space="preserve"> </v>
      </c>
      <c r="B90" s="98"/>
      <c r="C90" s="108" t="s">
        <v>117</v>
      </c>
      <c r="D90" s="98" t="s">
        <v>83</v>
      </c>
      <c r="E90" s="73">
        <v>984</v>
      </c>
      <c r="F90" s="73"/>
      <c r="G90" s="73"/>
      <c r="H90" s="73"/>
      <c r="I90" s="73"/>
      <c r="J90" s="73"/>
      <c r="K90" s="73"/>
      <c r="L90" s="74"/>
      <c r="M90" s="75"/>
      <c r="N90" s="75"/>
      <c r="O90" s="75"/>
      <c r="P90" s="75"/>
      <c r="Q90" s="76"/>
      <c r="S90" s="415"/>
      <c r="T90" s="415"/>
      <c r="U90" s="415"/>
      <c r="V90" s="415"/>
    </row>
    <row r="91" spans="1:22" s="13" customFormat="1" x14ac:dyDescent="0.25">
      <c r="A91" s="19" t="str">
        <f>IF(COUNTBLANK(B91)=1," ",COUNTA($B$15:B91))</f>
        <v xml:space="preserve"> </v>
      </c>
      <c r="B91" s="98"/>
      <c r="C91" s="108" t="s">
        <v>118</v>
      </c>
      <c r="D91" s="98" t="s">
        <v>83</v>
      </c>
      <c r="E91" s="73">
        <v>7560</v>
      </c>
      <c r="F91" s="73"/>
      <c r="G91" s="73"/>
      <c r="H91" s="73"/>
      <c r="I91" s="73"/>
      <c r="J91" s="73"/>
      <c r="K91" s="73"/>
      <c r="L91" s="74"/>
      <c r="M91" s="75"/>
      <c r="N91" s="75"/>
      <c r="O91" s="75"/>
      <c r="P91" s="75"/>
      <c r="Q91" s="76"/>
      <c r="S91" s="415"/>
      <c r="T91" s="415"/>
      <c r="U91" s="415"/>
      <c r="V91" s="415"/>
    </row>
    <row r="92" spans="1:22" s="13" customFormat="1" ht="112.5" x14ac:dyDescent="0.25">
      <c r="A92" s="19">
        <f>IF(COUNTBLANK(B92)=1," ",COUNTA($B$15:B92))</f>
        <v>20</v>
      </c>
      <c r="B92" s="69" t="s">
        <v>51</v>
      </c>
      <c r="C92" s="108" t="s">
        <v>119</v>
      </c>
      <c r="D92" s="98" t="s">
        <v>58</v>
      </c>
      <c r="E92" s="73">
        <v>378</v>
      </c>
      <c r="F92" s="73"/>
      <c r="G92" s="73"/>
      <c r="H92" s="73"/>
      <c r="I92" s="80"/>
      <c r="J92" s="73"/>
      <c r="K92" s="73"/>
      <c r="L92" s="74"/>
      <c r="M92" s="75"/>
      <c r="N92" s="75"/>
      <c r="O92" s="75"/>
      <c r="P92" s="75"/>
      <c r="Q92" s="76"/>
    </row>
    <row r="93" spans="1:22" s="13" customFormat="1" ht="112.5" x14ac:dyDescent="0.25">
      <c r="A93" s="19">
        <f>IF(COUNTBLANK(B93)=1," ",COUNTA($B$15:B93))</f>
        <v>21</v>
      </c>
      <c r="B93" s="69" t="s">
        <v>51</v>
      </c>
      <c r="C93" s="108" t="s">
        <v>120</v>
      </c>
      <c r="D93" s="98" t="s">
        <v>58</v>
      </c>
      <c r="E93" s="73">
        <v>107.1</v>
      </c>
      <c r="F93" s="73"/>
      <c r="G93" s="73"/>
      <c r="H93" s="73"/>
      <c r="I93" s="80"/>
      <c r="J93" s="73"/>
      <c r="K93" s="73"/>
      <c r="L93" s="74"/>
      <c r="M93" s="75"/>
      <c r="N93" s="75"/>
      <c r="O93" s="75"/>
      <c r="P93" s="75"/>
      <c r="Q93" s="76"/>
    </row>
    <row r="94" spans="1:22" s="13" customFormat="1" x14ac:dyDescent="0.25">
      <c r="A94" s="19">
        <v>22</v>
      </c>
      <c r="B94" s="69" t="s">
        <v>51</v>
      </c>
      <c r="C94" s="108" t="s">
        <v>121</v>
      </c>
      <c r="D94" s="98" t="s">
        <v>53</v>
      </c>
      <c r="E94" s="73">
        <v>485.1</v>
      </c>
      <c r="F94" s="73"/>
      <c r="G94" s="113"/>
      <c r="H94" s="73"/>
      <c r="I94" s="113"/>
      <c r="J94" s="113"/>
      <c r="K94" s="113"/>
      <c r="L94" s="74"/>
      <c r="M94" s="75"/>
      <c r="N94" s="75"/>
      <c r="O94" s="75"/>
      <c r="P94" s="75"/>
      <c r="Q94" s="76"/>
    </row>
    <row r="95" spans="1:22" s="13" customFormat="1" x14ac:dyDescent="0.25">
      <c r="A95" s="19" t="str">
        <f>IF(COUNTBLANK(B95)=1," ",COUNTA($B$15:B95))</f>
        <v xml:space="preserve"> </v>
      </c>
      <c r="B95" s="98"/>
      <c r="C95" s="108" t="s">
        <v>122</v>
      </c>
      <c r="D95" s="98" t="s">
        <v>83</v>
      </c>
      <c r="E95" s="73">
        <v>984</v>
      </c>
      <c r="F95" s="114"/>
      <c r="G95" s="73"/>
      <c r="H95" s="73"/>
      <c r="I95" s="73"/>
      <c r="J95" s="73"/>
      <c r="K95" s="73"/>
      <c r="L95" s="74"/>
      <c r="M95" s="75"/>
      <c r="N95" s="75"/>
      <c r="O95" s="75"/>
      <c r="P95" s="75"/>
      <c r="Q95" s="76"/>
    </row>
    <row r="96" spans="1:22" s="13" customFormat="1" x14ac:dyDescent="0.25">
      <c r="A96" s="19" t="str">
        <f>IF(COUNTBLANK(B96)=1," ",COUNTA($B$15:B96))</f>
        <v xml:space="preserve"> </v>
      </c>
      <c r="B96" s="98"/>
      <c r="C96" s="108" t="s">
        <v>123</v>
      </c>
      <c r="D96" s="98" t="s">
        <v>58</v>
      </c>
      <c r="E96" s="73">
        <v>180</v>
      </c>
      <c r="F96" s="73"/>
      <c r="G96" s="115"/>
      <c r="H96" s="115"/>
      <c r="I96" s="115"/>
      <c r="J96" s="115"/>
      <c r="K96" s="115"/>
      <c r="L96" s="74"/>
      <c r="M96" s="75"/>
      <c r="N96" s="75"/>
      <c r="O96" s="75"/>
      <c r="P96" s="75"/>
      <c r="Q96" s="76"/>
    </row>
    <row r="97" spans="1:256" s="17" customFormat="1" x14ac:dyDescent="0.25">
      <c r="A97" s="19">
        <v>23</v>
      </c>
      <c r="B97" s="69" t="s">
        <v>51</v>
      </c>
      <c r="C97" s="70" t="s">
        <v>124</v>
      </c>
      <c r="D97" s="19" t="s">
        <v>55</v>
      </c>
      <c r="E97" s="77">
        <v>1</v>
      </c>
      <c r="F97" s="19"/>
      <c r="G97" s="72"/>
      <c r="H97" s="73"/>
      <c r="I97" s="80"/>
      <c r="J97" s="72"/>
      <c r="K97" s="72"/>
      <c r="L97" s="74"/>
      <c r="M97" s="75"/>
      <c r="N97" s="75"/>
      <c r="O97" s="75"/>
      <c r="P97" s="75"/>
      <c r="Q97" s="76"/>
    </row>
    <row r="98" spans="1:256" s="119" customFormat="1" x14ac:dyDescent="0.25">
      <c r="A98" s="19">
        <v>24</v>
      </c>
      <c r="B98" s="69" t="s">
        <v>51</v>
      </c>
      <c r="C98" s="116" t="s">
        <v>125</v>
      </c>
      <c r="D98" s="117" t="s">
        <v>126</v>
      </c>
      <c r="E98" s="80">
        <v>20</v>
      </c>
      <c r="F98" s="80"/>
      <c r="G98" s="80"/>
      <c r="H98" s="73"/>
      <c r="I98" s="118"/>
      <c r="J98" s="117"/>
      <c r="K98" s="80"/>
      <c r="L98" s="74"/>
      <c r="M98" s="75"/>
      <c r="N98" s="75"/>
      <c r="O98" s="75"/>
      <c r="P98" s="75"/>
      <c r="Q98" s="76"/>
    </row>
    <row r="99" spans="1:256" s="119" customFormat="1" x14ac:dyDescent="0.25">
      <c r="A99" s="19" t="str">
        <f>IF(COUNTBLANK(I99)=1," ",COUNTA($I$15:I99))</f>
        <v xml:space="preserve"> </v>
      </c>
      <c r="B99" s="69"/>
      <c r="C99" s="116" t="s">
        <v>127</v>
      </c>
      <c r="D99" s="117" t="s">
        <v>55</v>
      </c>
      <c r="E99" s="73">
        <f>ROUNDUP(E98*F99,0)</f>
        <v>3</v>
      </c>
      <c r="F99" s="80">
        <v>0.14285714285714285</v>
      </c>
      <c r="G99" s="80"/>
      <c r="H99" s="80"/>
      <c r="I99" s="118"/>
      <c r="J99" s="117"/>
      <c r="K99" s="80"/>
      <c r="L99" s="74"/>
      <c r="M99" s="75"/>
      <c r="N99" s="75"/>
      <c r="O99" s="75"/>
      <c r="P99" s="75"/>
      <c r="Q99" s="76"/>
    </row>
    <row r="100" spans="1:256" s="13" customFormat="1" x14ac:dyDescent="0.25">
      <c r="A100" s="81"/>
      <c r="B100" s="81"/>
      <c r="C100" s="120"/>
      <c r="D100" s="81"/>
      <c r="E100" s="121"/>
      <c r="F100" s="121"/>
      <c r="G100" s="121"/>
      <c r="H100" s="121"/>
      <c r="I100" s="121"/>
      <c r="J100" s="121"/>
      <c r="K100" s="122"/>
      <c r="L100" s="122"/>
      <c r="M100" s="122"/>
      <c r="N100" s="122"/>
      <c r="O100" s="122"/>
      <c r="P100" s="122"/>
      <c r="Q100" s="122"/>
    </row>
    <row r="101" spans="1:256" s="126" customFormat="1" ht="22.5" x14ac:dyDescent="0.25">
      <c r="A101" s="123"/>
      <c r="B101" s="124"/>
      <c r="C101" s="125" t="s">
        <v>128</v>
      </c>
      <c r="D101" s="81"/>
      <c r="E101" s="17"/>
      <c r="F101" s="17"/>
      <c r="G101" s="128"/>
      <c r="H101" s="81"/>
      <c r="I101" s="81"/>
      <c r="J101" s="81"/>
      <c r="K101" s="81"/>
      <c r="L101" s="81"/>
      <c r="M101" s="122">
        <f>SUM(M15:M99)</f>
        <v>0</v>
      </c>
      <c r="N101" s="122">
        <f>SUM(N15:N99)</f>
        <v>0</v>
      </c>
      <c r="O101" s="122">
        <f>SUM(O15:O99)</f>
        <v>0</v>
      </c>
      <c r="P101" s="122">
        <f>SUM(P15:P99)</f>
        <v>0</v>
      </c>
      <c r="Q101" s="122">
        <f>SUM(Q15:Q99)</f>
        <v>0</v>
      </c>
      <c r="IU101" s="13"/>
      <c r="IV101" s="13"/>
    </row>
    <row r="102" spans="1:256" s="126" customFormat="1" ht="14.25" x14ac:dyDescent="0.25">
      <c r="A102" s="123"/>
      <c r="B102" s="124"/>
      <c r="C102" s="127"/>
      <c r="D102" s="81"/>
      <c r="E102" s="17"/>
      <c r="F102" s="17"/>
      <c r="G102" s="128"/>
      <c r="H102" s="81"/>
      <c r="I102" s="81"/>
      <c r="J102" s="81"/>
      <c r="K102" s="81"/>
      <c r="L102" s="81"/>
      <c r="M102" s="122"/>
      <c r="N102" s="122"/>
      <c r="O102" s="129"/>
      <c r="P102" s="122"/>
      <c r="Q102" s="122"/>
      <c r="IU102" s="130"/>
      <c r="IV102" s="130"/>
    </row>
    <row r="103" spans="1:256" s="126" customFormat="1" ht="14.25" x14ac:dyDescent="0.25">
      <c r="A103" s="123"/>
      <c r="B103" s="123"/>
      <c r="C103" s="125"/>
      <c r="D103" s="131"/>
      <c r="E103" s="17"/>
      <c r="F103" s="17"/>
      <c r="G103" s="81"/>
      <c r="H103" s="17"/>
      <c r="I103" s="81"/>
      <c r="J103" s="81"/>
      <c r="K103" s="81"/>
      <c r="L103" s="81"/>
      <c r="M103" s="132"/>
      <c r="N103" s="81"/>
      <c r="O103" s="132"/>
      <c r="P103" s="132"/>
      <c r="Q103" s="132"/>
      <c r="IU103" s="130"/>
      <c r="IV103" s="130"/>
    </row>
    <row r="104" spans="1:256" s="126" customFormat="1" ht="14.25" x14ac:dyDescent="0.25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IU104" s="13"/>
      <c r="IV104" s="13"/>
    </row>
    <row r="105" spans="1:256" s="79" customFormat="1" ht="15" x14ac:dyDescent="0.25">
      <c r="A105" s="133"/>
      <c r="B105"/>
      <c r="C105" s="39" t="s">
        <v>26</v>
      </c>
      <c r="D105" s="45"/>
      <c r="E105" s="45"/>
      <c r="F105" s="45"/>
      <c r="G105" s="134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IU105" s="13"/>
      <c r="IV105" s="13"/>
    </row>
    <row r="106" spans="1:256" s="135" customFormat="1" ht="15" x14ac:dyDescent="0.25">
      <c r="A106" s="133"/>
      <c r="B106"/>
      <c r="C106" s="41" t="s">
        <v>27</v>
      </c>
      <c r="D106" s="1"/>
      <c r="E106" s="1"/>
      <c r="F106" s="45"/>
      <c r="G106" s="27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IU106" s="13"/>
      <c r="IV106" s="13"/>
    </row>
    <row r="107" spans="1:256" s="136" customFormat="1" ht="15" x14ac:dyDescent="0.25">
      <c r="A107" s="133"/>
      <c r="B107"/>
      <c r="C107" s="29"/>
      <c r="D107" s="1"/>
      <c r="E107" s="1"/>
      <c r="F107" s="45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IU107" s="130"/>
      <c r="IV107" s="130"/>
    </row>
    <row r="108" spans="1:256" s="137" customFormat="1" ht="15" x14ac:dyDescent="0.25">
      <c r="A108" s="9"/>
      <c r="B108"/>
      <c r="C108" s="42" t="s">
        <v>28</v>
      </c>
      <c r="D108" s="1"/>
      <c r="E108" s="1"/>
      <c r="F108" s="45"/>
      <c r="G108" s="134"/>
      <c r="H108" s="9"/>
      <c r="I108" s="9"/>
      <c r="J108" s="9"/>
      <c r="K108" s="9"/>
      <c r="L108" s="9"/>
      <c r="M108" s="9"/>
      <c r="N108" s="9"/>
      <c r="O108" s="9"/>
      <c r="P108" s="9"/>
      <c r="Q108" s="9"/>
      <c r="IU108" s="130"/>
      <c r="IV108" s="130"/>
    </row>
    <row r="109" spans="1:256" s="137" customFormat="1" ht="15" x14ac:dyDescent="0.25">
      <c r="A109" s="9"/>
      <c r="B109"/>
      <c r="C109" s="43" t="s">
        <v>29</v>
      </c>
      <c r="D109" s="1"/>
      <c r="E109" s="1"/>
      <c r="F109" s="45"/>
      <c r="G109" s="138"/>
      <c r="H109" s="9"/>
      <c r="I109" s="9"/>
      <c r="J109" s="9"/>
      <c r="K109" s="9"/>
      <c r="L109" s="9"/>
      <c r="M109" s="9"/>
      <c r="N109" s="139"/>
      <c r="O109" s="9"/>
      <c r="P109" s="139"/>
      <c r="Q109" s="9"/>
      <c r="IU109" s="130"/>
      <c r="IV109" s="130"/>
    </row>
  </sheetData>
  <sheetProtection selectLockedCells="1" selectUnlockedCells="1"/>
  <autoFilter ref="A14:R99" xr:uid="{00000000-0009-0000-0000-000001000000}"/>
  <mergeCells count="12">
    <mergeCell ref="S27:V29"/>
    <mergeCell ref="S89:V91"/>
    <mergeCell ref="A1:G1"/>
    <mergeCell ref="A10:P10"/>
    <mergeCell ref="A12:A13"/>
    <mergeCell ref="B12:B13"/>
    <mergeCell ref="C12:C13"/>
    <mergeCell ref="D12:D13"/>
    <mergeCell ref="E12:E13"/>
    <mergeCell ref="G12:L12"/>
    <mergeCell ref="M12:Q12"/>
    <mergeCell ref="S16:V22"/>
  </mergeCells>
  <pageMargins left="0" right="0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9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</sheetPr>
  <dimension ref="A1:IV85"/>
  <sheetViews>
    <sheetView view="pageBreakPreview" zoomScaleSheetLayoutView="100" workbookViewId="0">
      <selection activeCell="C61" sqref="C61"/>
    </sheetView>
  </sheetViews>
  <sheetFormatPr defaultColWidth="9" defaultRowHeight="11.25" x14ac:dyDescent="0.2"/>
  <cols>
    <col min="1" max="1" width="5.28515625" style="140" customWidth="1"/>
    <col min="2" max="2" width="4.85546875" style="140" customWidth="1"/>
    <col min="3" max="3" width="45.28515625" style="140" customWidth="1"/>
    <col min="4" max="4" width="3.5703125" style="140" customWidth="1"/>
    <col min="5" max="5" width="8" style="141" customWidth="1"/>
    <col min="6" max="6" width="0" style="140" hidden="1" customWidth="1"/>
    <col min="7" max="17" width="6" style="140" customWidth="1"/>
    <col min="18" max="27" width="9.140625" style="142" customWidth="1"/>
    <col min="28" max="16384" width="9" style="140"/>
  </cols>
  <sheetData>
    <row r="1" spans="1:27" s="145" customFormat="1" x14ac:dyDescent="0.2">
      <c r="A1" s="423" t="s">
        <v>30</v>
      </c>
      <c r="B1" s="423"/>
      <c r="C1" s="423"/>
      <c r="D1" s="423"/>
      <c r="E1" s="423"/>
      <c r="F1" s="423"/>
      <c r="G1" s="423"/>
      <c r="H1" s="143">
        <v>2</v>
      </c>
      <c r="I1" s="143"/>
      <c r="J1" s="143"/>
      <c r="K1" s="143"/>
      <c r="L1" s="143"/>
      <c r="M1" s="143"/>
      <c r="N1" s="143"/>
      <c r="O1" s="143"/>
      <c r="P1" s="143"/>
      <c r="Q1" s="143"/>
      <c r="R1" s="144"/>
      <c r="S1" s="144"/>
      <c r="T1" s="144"/>
      <c r="U1" s="144"/>
      <c r="V1" s="144"/>
      <c r="W1" s="144"/>
      <c r="X1" s="144"/>
      <c r="Y1" s="144"/>
      <c r="Z1" s="144"/>
      <c r="AA1" s="144"/>
    </row>
    <row r="2" spans="1:27" s="150" customFormat="1" x14ac:dyDescent="0.2">
      <c r="A2" s="146"/>
      <c r="B2" s="143"/>
      <c r="C2" s="147" t="s">
        <v>129</v>
      </c>
      <c r="D2" s="143"/>
      <c r="E2" s="143"/>
      <c r="F2" s="143"/>
      <c r="G2" s="143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9"/>
      <c r="S2" s="149"/>
      <c r="T2" s="149"/>
      <c r="U2" s="149"/>
      <c r="V2" s="149"/>
      <c r="W2" s="149"/>
      <c r="X2" s="149"/>
      <c r="Y2" s="149"/>
      <c r="Z2" s="149"/>
      <c r="AA2" s="149"/>
    </row>
    <row r="3" spans="1:27" s="7" customFormat="1" x14ac:dyDescent="0.25">
      <c r="A3" s="51" t="str">
        <f>KPDV!A3</f>
        <v>Būves nosaukums: Daudzdzīvokļu dzīvojamās mājas fasādes vienkāršotā atjaunošana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27" s="1" customFormat="1" ht="27.2" customHeight="1" x14ac:dyDescent="0.25">
      <c r="A4" s="410" t="s">
        <v>130</v>
      </c>
      <c r="B4" s="410"/>
      <c r="C4" s="410"/>
      <c r="D4" s="8"/>
      <c r="E4" s="8"/>
      <c r="F4" s="8"/>
      <c r="G4" s="8"/>
    </row>
    <row r="5" spans="1:27" s="1" customFormat="1" x14ac:dyDescent="0.25">
      <c r="A5" s="8" t="s">
        <v>131</v>
      </c>
      <c r="B5" s="9"/>
      <c r="C5" s="9"/>
      <c r="D5" s="9"/>
      <c r="E5" s="9"/>
      <c r="F5" s="9"/>
      <c r="G5" s="9"/>
    </row>
    <row r="6" spans="1:27" s="1" customFormat="1" x14ac:dyDescent="0.25">
      <c r="A6" s="8" t="s">
        <v>132</v>
      </c>
      <c r="B6" s="9"/>
      <c r="C6" s="9"/>
      <c r="D6" s="9"/>
      <c r="E6" s="9"/>
      <c r="F6" s="9"/>
      <c r="G6" s="9"/>
    </row>
    <row r="7" spans="1:27" s="1" customFormat="1" x14ac:dyDescent="0.25">
      <c r="A7" s="8" t="s">
        <v>6</v>
      </c>
      <c r="B7" s="10"/>
      <c r="C7" s="10"/>
      <c r="D7" s="10"/>
      <c r="E7" s="10"/>
      <c r="F7" s="10"/>
      <c r="G7" s="10"/>
    </row>
    <row r="8" spans="1:27" s="1" customFormat="1" x14ac:dyDescent="0.25">
      <c r="A8" s="8"/>
      <c r="B8" s="10"/>
      <c r="C8" s="10"/>
      <c r="D8" s="10"/>
      <c r="E8" s="10"/>
      <c r="F8" s="10"/>
      <c r="G8" s="10"/>
    </row>
    <row r="9" spans="1:27" s="1" customFormat="1" x14ac:dyDescent="0.25">
      <c r="A9" s="8"/>
      <c r="B9" s="10"/>
      <c r="C9" s="10"/>
      <c r="D9" s="10"/>
      <c r="E9" s="10"/>
      <c r="F9" s="10"/>
      <c r="G9" s="10"/>
    </row>
    <row r="10" spans="1:27" x14ac:dyDescent="0.2">
      <c r="A10" s="424" t="s">
        <v>32</v>
      </c>
      <c r="B10" s="424"/>
      <c r="C10" s="424"/>
      <c r="D10" s="424"/>
      <c r="E10" s="151" t="s">
        <v>33</v>
      </c>
      <c r="F10" s="148"/>
      <c r="G10" s="425" t="s">
        <v>34</v>
      </c>
      <c r="H10" s="425"/>
      <c r="I10" s="425"/>
      <c r="J10" s="425"/>
      <c r="K10" s="152"/>
      <c r="L10" s="152"/>
      <c r="M10" s="152"/>
      <c r="N10" s="152" t="s">
        <v>133</v>
      </c>
      <c r="O10" s="152"/>
      <c r="P10" s="153">
        <f>Q77</f>
        <v>0</v>
      </c>
      <c r="Q10" s="154" t="s">
        <v>134</v>
      </c>
    </row>
    <row r="11" spans="1:27" ht="10.15" customHeight="1" x14ac:dyDescent="0.2">
      <c r="A11" s="146"/>
      <c r="B11" s="148"/>
      <c r="C11" s="146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426" t="s">
        <v>135</v>
      </c>
      <c r="O11" s="426"/>
      <c r="P11" s="426"/>
      <c r="Q11" s="426"/>
    </row>
    <row r="12" spans="1:27" ht="10.15" customHeight="1" x14ac:dyDescent="0.2">
      <c r="A12" s="427" t="s">
        <v>36</v>
      </c>
      <c r="B12" s="428" t="s">
        <v>37</v>
      </c>
      <c r="C12" s="429" t="s">
        <v>38</v>
      </c>
      <c r="D12" s="430" t="s">
        <v>39</v>
      </c>
      <c r="E12" s="428" t="s">
        <v>40</v>
      </c>
      <c r="F12" s="155"/>
      <c r="G12" s="421" t="s">
        <v>41</v>
      </c>
      <c r="H12" s="421"/>
      <c r="I12" s="421"/>
      <c r="J12" s="421"/>
      <c r="K12" s="421"/>
      <c r="L12" s="421"/>
      <c r="M12" s="421" t="s">
        <v>42</v>
      </c>
      <c r="N12" s="421"/>
      <c r="O12" s="421"/>
      <c r="P12" s="421"/>
      <c r="Q12" s="421"/>
    </row>
    <row r="13" spans="1:27" ht="66" x14ac:dyDescent="0.2">
      <c r="A13" s="427"/>
      <c r="B13" s="428"/>
      <c r="C13" s="429"/>
      <c r="D13" s="430"/>
      <c r="E13" s="428"/>
      <c r="F13" s="156"/>
      <c r="G13" s="60" t="s">
        <v>43</v>
      </c>
      <c r="H13" s="61" t="s">
        <v>44</v>
      </c>
      <c r="I13" s="61" t="s">
        <v>45</v>
      </c>
      <c r="J13" s="61" t="s">
        <v>46</v>
      </c>
      <c r="K13" s="61" t="s">
        <v>47</v>
      </c>
      <c r="L13" s="62" t="s">
        <v>48</v>
      </c>
      <c r="M13" s="60" t="s">
        <v>49</v>
      </c>
      <c r="N13" s="61" t="s">
        <v>45</v>
      </c>
      <c r="O13" s="61" t="s">
        <v>46</v>
      </c>
      <c r="P13" s="61" t="s">
        <v>47</v>
      </c>
      <c r="Q13" s="62" t="s">
        <v>50</v>
      </c>
    </row>
    <row r="14" spans="1:27" x14ac:dyDescent="0.2">
      <c r="A14" s="157">
        <v>1</v>
      </c>
      <c r="B14" s="158">
        <f>A14+1</f>
        <v>2</v>
      </c>
      <c r="C14" s="159">
        <f>B14+1</f>
        <v>3</v>
      </c>
      <c r="D14" s="158">
        <f>C14+1</f>
        <v>4</v>
      </c>
      <c r="E14" s="158">
        <f>D14+1</f>
        <v>5</v>
      </c>
      <c r="F14" s="160"/>
      <c r="G14" s="161">
        <f>E14+1</f>
        <v>6</v>
      </c>
      <c r="H14" s="162">
        <f t="shared" ref="H14:Q14" si="0">G14+1</f>
        <v>7</v>
      </c>
      <c r="I14" s="162">
        <f t="shared" si="0"/>
        <v>8</v>
      </c>
      <c r="J14" s="162">
        <f t="shared" si="0"/>
        <v>9</v>
      </c>
      <c r="K14" s="163">
        <f t="shared" si="0"/>
        <v>10</v>
      </c>
      <c r="L14" s="158">
        <f t="shared" si="0"/>
        <v>11</v>
      </c>
      <c r="M14" s="161">
        <f t="shared" si="0"/>
        <v>12</v>
      </c>
      <c r="N14" s="162">
        <f t="shared" si="0"/>
        <v>13</v>
      </c>
      <c r="O14" s="162">
        <f t="shared" si="0"/>
        <v>14</v>
      </c>
      <c r="P14" s="162">
        <f t="shared" si="0"/>
        <v>15</v>
      </c>
      <c r="Q14" s="163">
        <f t="shared" si="0"/>
        <v>16</v>
      </c>
    </row>
    <row r="15" spans="1:27" x14ac:dyDescent="0.2">
      <c r="A15" s="19">
        <f>IF(COUNTBLANK(B15)=1," ",COUNTA($B15:B$15))</f>
        <v>1</v>
      </c>
      <c r="B15" s="164" t="s">
        <v>51</v>
      </c>
      <c r="C15" s="165" t="s">
        <v>136</v>
      </c>
      <c r="D15" s="166" t="s">
        <v>58</v>
      </c>
      <c r="E15" s="167">
        <v>310.39999999999998</v>
      </c>
      <c r="F15" s="167"/>
      <c r="G15" s="110"/>
      <c r="H15" s="168"/>
      <c r="I15" s="110"/>
      <c r="J15" s="110"/>
      <c r="K15" s="110"/>
      <c r="L15" s="169"/>
      <c r="M15" s="169"/>
      <c r="N15" s="169"/>
      <c r="O15" s="169"/>
      <c r="P15" s="169"/>
      <c r="Q15" s="170"/>
    </row>
    <row r="16" spans="1:27" x14ac:dyDescent="0.2">
      <c r="A16" s="19">
        <f t="shared" ref="A16:A37" si="1">IF(COUNTBLANK(B16)=1," ",COUNTA($B$15:B16))</f>
        <v>2</v>
      </c>
      <c r="B16" s="164" t="s">
        <v>51</v>
      </c>
      <c r="C16" s="165" t="s">
        <v>137</v>
      </c>
      <c r="D16" s="166" t="s">
        <v>58</v>
      </c>
      <c r="E16" s="171">
        <v>240</v>
      </c>
      <c r="F16" s="167"/>
      <c r="G16" s="110"/>
      <c r="H16" s="168"/>
      <c r="I16" s="110"/>
      <c r="J16" s="110"/>
      <c r="K16" s="110"/>
      <c r="L16" s="169"/>
      <c r="M16" s="169"/>
      <c r="N16" s="169"/>
      <c r="O16" s="169"/>
      <c r="P16" s="169"/>
      <c r="Q16" s="170"/>
    </row>
    <row r="17" spans="1:27" x14ac:dyDescent="0.2">
      <c r="A17" s="19">
        <f t="shared" si="1"/>
        <v>3</v>
      </c>
      <c r="B17" s="172" t="s">
        <v>51</v>
      </c>
      <c r="C17" s="173" t="s">
        <v>138</v>
      </c>
      <c r="D17" s="174" t="s">
        <v>53</v>
      </c>
      <c r="E17" s="175">
        <v>374.2</v>
      </c>
      <c r="F17" s="176"/>
      <c r="G17" s="177"/>
      <c r="H17" s="168"/>
      <c r="I17" s="177"/>
      <c r="J17" s="177"/>
      <c r="K17" s="177"/>
      <c r="L17" s="178"/>
      <c r="M17" s="178"/>
      <c r="N17" s="178"/>
      <c r="O17" s="178"/>
      <c r="P17" s="178"/>
      <c r="Q17" s="179"/>
    </row>
    <row r="18" spans="1:27" ht="78.75" x14ac:dyDescent="0.2">
      <c r="A18" s="19" t="str">
        <f t="shared" si="1"/>
        <v xml:space="preserve"> </v>
      </c>
      <c r="B18" s="164"/>
      <c r="C18" s="180" t="s">
        <v>139</v>
      </c>
      <c r="D18" s="181"/>
      <c r="E18" s="171"/>
      <c r="F18" s="167"/>
      <c r="G18" s="168"/>
      <c r="H18" s="110"/>
      <c r="I18" s="168"/>
      <c r="J18" s="168"/>
      <c r="K18" s="168"/>
      <c r="L18" s="178"/>
      <c r="M18" s="178"/>
      <c r="N18" s="178"/>
      <c r="O18" s="178"/>
      <c r="P18" s="178"/>
      <c r="Q18" s="179"/>
      <c r="R18" s="422"/>
      <c r="S18" s="422"/>
      <c r="T18" s="422"/>
      <c r="U18" s="422"/>
    </row>
    <row r="19" spans="1:27" x14ac:dyDescent="0.2">
      <c r="A19" s="19">
        <f t="shared" si="1"/>
        <v>4</v>
      </c>
      <c r="B19" s="164" t="s">
        <v>51</v>
      </c>
      <c r="C19" s="182" t="s">
        <v>140</v>
      </c>
      <c r="D19" s="183" t="s">
        <v>58</v>
      </c>
      <c r="E19" s="184">
        <v>35.78</v>
      </c>
      <c r="F19" s="181"/>
      <c r="G19" s="168"/>
      <c r="H19" s="168"/>
      <c r="I19" s="168"/>
      <c r="J19" s="185"/>
      <c r="K19" s="168"/>
      <c r="L19" s="178"/>
      <c r="M19" s="178"/>
      <c r="N19" s="178"/>
      <c r="O19" s="178"/>
      <c r="P19" s="178"/>
      <c r="Q19" s="179"/>
      <c r="R19" s="422"/>
      <c r="S19" s="422"/>
      <c r="T19" s="422"/>
      <c r="U19" s="422"/>
    </row>
    <row r="20" spans="1:27" x14ac:dyDescent="0.2">
      <c r="A20" s="19">
        <f t="shared" si="1"/>
        <v>5</v>
      </c>
      <c r="B20" s="164" t="s">
        <v>51</v>
      </c>
      <c r="C20" s="182" t="s">
        <v>141</v>
      </c>
      <c r="D20" s="183" t="s">
        <v>58</v>
      </c>
      <c r="E20" s="184">
        <v>17.05</v>
      </c>
      <c r="F20" s="181"/>
      <c r="G20" s="168"/>
      <c r="H20" s="168"/>
      <c r="I20" s="168"/>
      <c r="J20" s="185"/>
      <c r="K20" s="168"/>
      <c r="L20" s="178"/>
      <c r="M20" s="178"/>
      <c r="N20" s="178"/>
      <c r="O20" s="178"/>
      <c r="P20" s="178"/>
      <c r="Q20" s="179"/>
      <c r="R20" s="422"/>
      <c r="S20" s="422"/>
      <c r="T20" s="422"/>
      <c r="U20" s="422"/>
    </row>
    <row r="21" spans="1:27" x14ac:dyDescent="0.2">
      <c r="A21" s="19">
        <f t="shared" si="1"/>
        <v>6</v>
      </c>
      <c r="B21" s="164" t="s">
        <v>51</v>
      </c>
      <c r="C21" s="182" t="s">
        <v>142</v>
      </c>
      <c r="D21" s="183" t="s">
        <v>58</v>
      </c>
      <c r="E21" s="184">
        <v>42.18</v>
      </c>
      <c r="F21" s="181"/>
      <c r="G21" s="168"/>
      <c r="H21" s="168"/>
      <c r="I21" s="168"/>
      <c r="J21" s="185"/>
      <c r="K21" s="168"/>
      <c r="L21" s="178"/>
      <c r="M21" s="178"/>
      <c r="N21" s="178"/>
      <c r="O21" s="178"/>
      <c r="P21" s="178"/>
      <c r="Q21" s="179"/>
      <c r="R21" s="422"/>
      <c r="S21" s="422"/>
      <c r="T21" s="422"/>
      <c r="U21" s="422"/>
    </row>
    <row r="22" spans="1:27" x14ac:dyDescent="0.2">
      <c r="A22" s="19" t="str">
        <f t="shared" si="1"/>
        <v xml:space="preserve"> </v>
      </c>
      <c r="B22" s="164"/>
      <c r="C22" s="182" t="s">
        <v>143</v>
      </c>
      <c r="D22" s="183" t="s">
        <v>58</v>
      </c>
      <c r="E22" s="184">
        <v>27.93</v>
      </c>
      <c r="F22" s="181"/>
      <c r="G22" s="168"/>
      <c r="H22" s="168"/>
      <c r="I22" s="168"/>
      <c r="J22" s="185"/>
      <c r="K22" s="168"/>
      <c r="L22" s="178"/>
      <c r="M22" s="178"/>
      <c r="N22" s="178"/>
      <c r="O22" s="178"/>
      <c r="P22" s="178"/>
      <c r="Q22" s="179"/>
      <c r="R22" s="422"/>
      <c r="S22" s="422"/>
      <c r="T22" s="422"/>
      <c r="U22" s="422"/>
    </row>
    <row r="23" spans="1:27" x14ac:dyDescent="0.2">
      <c r="A23" s="19">
        <f t="shared" si="1"/>
        <v>7</v>
      </c>
      <c r="B23" s="164" t="s">
        <v>51</v>
      </c>
      <c r="C23" s="182" t="s">
        <v>144</v>
      </c>
      <c r="D23" s="183" t="s">
        <v>58</v>
      </c>
      <c r="E23" s="184">
        <v>19.98</v>
      </c>
      <c r="F23" s="181"/>
      <c r="G23" s="168"/>
      <c r="H23" s="168"/>
      <c r="I23" s="168"/>
      <c r="J23" s="185"/>
      <c r="K23" s="168"/>
      <c r="L23" s="178"/>
      <c r="M23" s="178"/>
      <c r="N23" s="178"/>
      <c r="O23" s="178"/>
      <c r="P23" s="178"/>
      <c r="Q23" s="179"/>
      <c r="R23" s="422"/>
      <c r="S23" s="422"/>
      <c r="T23" s="422"/>
      <c r="U23" s="422"/>
    </row>
    <row r="24" spans="1:27" x14ac:dyDescent="0.2">
      <c r="A24" s="19" t="str">
        <f t="shared" si="1"/>
        <v xml:space="preserve"> </v>
      </c>
      <c r="B24" s="164"/>
      <c r="C24" s="182" t="s">
        <v>143</v>
      </c>
      <c r="D24" s="183" t="s">
        <v>58</v>
      </c>
      <c r="E24" s="184">
        <v>13.23</v>
      </c>
      <c r="F24" s="181"/>
      <c r="G24" s="168"/>
      <c r="H24" s="168"/>
      <c r="I24" s="168"/>
      <c r="J24" s="185"/>
      <c r="K24" s="168"/>
      <c r="L24" s="178"/>
      <c r="M24" s="178"/>
      <c r="N24" s="178"/>
      <c r="O24" s="178"/>
      <c r="P24" s="178"/>
      <c r="Q24" s="179"/>
    </row>
    <row r="25" spans="1:27" x14ac:dyDescent="0.2">
      <c r="A25" s="19">
        <f t="shared" si="1"/>
        <v>8</v>
      </c>
      <c r="B25" s="164" t="s">
        <v>51</v>
      </c>
      <c r="C25" s="182" t="s">
        <v>145</v>
      </c>
      <c r="D25" s="183" t="s">
        <v>58</v>
      </c>
      <c r="E25" s="184">
        <v>26.7</v>
      </c>
      <c r="F25" s="181"/>
      <c r="G25" s="168"/>
      <c r="H25" s="168"/>
      <c r="I25" s="168"/>
      <c r="J25" s="185"/>
      <c r="K25" s="168"/>
      <c r="L25" s="178"/>
      <c r="M25" s="178"/>
      <c r="N25" s="178"/>
      <c r="O25" s="178"/>
      <c r="P25" s="178"/>
      <c r="Q25" s="179"/>
    </row>
    <row r="26" spans="1:27" x14ac:dyDescent="0.2">
      <c r="A26" s="19" t="str">
        <f t="shared" si="1"/>
        <v xml:space="preserve"> </v>
      </c>
      <c r="B26" s="164"/>
      <c r="C26" s="182" t="s">
        <v>143</v>
      </c>
      <c r="D26" s="183" t="s">
        <v>58</v>
      </c>
      <c r="E26" s="184">
        <v>14.7</v>
      </c>
      <c r="F26" s="181"/>
      <c r="G26" s="168"/>
      <c r="H26" s="168"/>
      <c r="I26" s="168"/>
      <c r="J26" s="185"/>
      <c r="K26" s="168"/>
      <c r="L26" s="178"/>
      <c r="M26" s="178"/>
      <c r="N26" s="178"/>
      <c r="O26" s="178"/>
      <c r="P26" s="178"/>
      <c r="Q26" s="179"/>
    </row>
    <row r="27" spans="1:27" x14ac:dyDescent="0.2">
      <c r="A27" s="19">
        <f t="shared" si="1"/>
        <v>9</v>
      </c>
      <c r="B27" s="164" t="s">
        <v>51</v>
      </c>
      <c r="C27" s="182" t="s">
        <v>146</v>
      </c>
      <c r="D27" s="183" t="s">
        <v>58</v>
      </c>
      <c r="E27" s="184">
        <v>10.68</v>
      </c>
      <c r="F27" s="181"/>
      <c r="G27" s="168"/>
      <c r="H27" s="168"/>
      <c r="I27" s="168"/>
      <c r="J27" s="185"/>
      <c r="K27" s="168"/>
      <c r="L27" s="178"/>
      <c r="M27" s="178"/>
      <c r="N27" s="178"/>
      <c r="O27" s="178"/>
      <c r="P27" s="178"/>
      <c r="Q27" s="179"/>
    </row>
    <row r="28" spans="1:27" x14ac:dyDescent="0.2">
      <c r="A28" s="19" t="str">
        <f t="shared" si="1"/>
        <v xml:space="preserve"> </v>
      </c>
      <c r="B28" s="164"/>
      <c r="C28" s="182" t="s">
        <v>143</v>
      </c>
      <c r="D28" s="183" t="s">
        <v>58</v>
      </c>
      <c r="E28" s="184">
        <v>5.88</v>
      </c>
      <c r="F28" s="181"/>
      <c r="G28" s="168"/>
      <c r="H28" s="168"/>
      <c r="I28" s="168"/>
      <c r="J28" s="185"/>
      <c r="K28" s="168"/>
      <c r="L28" s="178"/>
      <c r="M28" s="178"/>
      <c r="N28" s="178"/>
      <c r="O28" s="178"/>
      <c r="P28" s="178"/>
      <c r="Q28" s="179"/>
    </row>
    <row r="29" spans="1:27" x14ac:dyDescent="0.2">
      <c r="A29" s="19">
        <f t="shared" si="1"/>
        <v>10</v>
      </c>
      <c r="B29" s="164" t="s">
        <v>51</v>
      </c>
      <c r="C29" s="182" t="s">
        <v>147</v>
      </c>
      <c r="D29" s="183" t="s">
        <v>58</v>
      </c>
      <c r="E29" s="184">
        <v>2.64</v>
      </c>
      <c r="F29" s="181"/>
      <c r="G29" s="168"/>
      <c r="H29" s="168"/>
      <c r="I29" s="168"/>
      <c r="J29" s="185"/>
      <c r="K29" s="168"/>
      <c r="L29" s="178"/>
      <c r="M29" s="178"/>
      <c r="N29" s="178"/>
      <c r="O29" s="178"/>
      <c r="P29" s="178"/>
      <c r="Q29" s="179"/>
    </row>
    <row r="30" spans="1:27" x14ac:dyDescent="0.2">
      <c r="A30" s="19">
        <f t="shared" si="1"/>
        <v>11</v>
      </c>
      <c r="B30" s="164" t="s">
        <v>51</v>
      </c>
      <c r="C30" s="182" t="s">
        <v>148</v>
      </c>
      <c r="D30" s="183" t="s">
        <v>58</v>
      </c>
      <c r="E30" s="184">
        <v>13.52</v>
      </c>
      <c r="F30" s="181"/>
      <c r="G30" s="168"/>
      <c r="H30" s="168"/>
      <c r="I30" s="168"/>
      <c r="J30" s="185"/>
      <c r="K30" s="168"/>
      <c r="L30" s="178"/>
      <c r="M30" s="178"/>
      <c r="N30" s="178"/>
      <c r="O30" s="178"/>
      <c r="P30" s="178"/>
      <c r="Q30" s="179"/>
    </row>
    <row r="31" spans="1:27" s="150" customFormat="1" x14ac:dyDescent="0.2">
      <c r="A31" s="19">
        <f t="shared" si="1"/>
        <v>12</v>
      </c>
      <c r="B31" s="164" t="s">
        <v>51</v>
      </c>
      <c r="C31" s="186" t="s">
        <v>149</v>
      </c>
      <c r="D31" s="181" t="s">
        <v>58</v>
      </c>
      <c r="E31" s="110">
        <f>SUM(E19:E30)</f>
        <v>230.26999999999995</v>
      </c>
      <c r="F31" s="168"/>
      <c r="G31" s="168"/>
      <c r="H31" s="168"/>
      <c r="I31" s="168"/>
      <c r="J31" s="185"/>
      <c r="K31" s="168"/>
      <c r="L31" s="178"/>
      <c r="M31" s="178"/>
      <c r="N31" s="178"/>
      <c r="O31" s="178"/>
      <c r="P31" s="178"/>
      <c r="Q31" s="17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</row>
    <row r="32" spans="1:27" x14ac:dyDescent="0.2">
      <c r="A32" s="19" t="str">
        <f t="shared" si="1"/>
        <v xml:space="preserve"> </v>
      </c>
      <c r="B32" s="187"/>
      <c r="C32" s="188" t="s">
        <v>150</v>
      </c>
      <c r="D32" s="187" t="s">
        <v>83</v>
      </c>
      <c r="E32" s="110">
        <f>ROUNDUP(E31*F32,0)</f>
        <v>599</v>
      </c>
      <c r="F32" s="168">
        <v>2.6</v>
      </c>
      <c r="G32" s="168"/>
      <c r="H32" s="168"/>
      <c r="I32" s="168"/>
      <c r="J32" s="168"/>
      <c r="K32" s="168"/>
      <c r="L32" s="178"/>
      <c r="M32" s="178"/>
      <c r="N32" s="178"/>
      <c r="O32" s="178"/>
      <c r="P32" s="178"/>
      <c r="Q32" s="179"/>
    </row>
    <row r="33" spans="1:27" x14ac:dyDescent="0.2">
      <c r="A33" s="19" t="str">
        <f t="shared" si="1"/>
        <v xml:space="preserve"> </v>
      </c>
      <c r="B33" s="187"/>
      <c r="C33" s="189" t="s">
        <v>151</v>
      </c>
      <c r="D33" s="168" t="s">
        <v>83</v>
      </c>
      <c r="E33" s="110">
        <f>ROUNDUP(E31*F33,0)</f>
        <v>461</v>
      </c>
      <c r="F33" s="168">
        <v>2</v>
      </c>
      <c r="G33" s="168"/>
      <c r="H33" s="168"/>
      <c r="I33" s="168"/>
      <c r="J33" s="168"/>
      <c r="K33" s="168"/>
      <c r="L33" s="178"/>
      <c r="M33" s="178"/>
      <c r="N33" s="178"/>
      <c r="O33" s="178"/>
      <c r="P33" s="178"/>
      <c r="Q33" s="179"/>
    </row>
    <row r="34" spans="1:27" x14ac:dyDescent="0.2">
      <c r="A34" s="19" t="str">
        <f t="shared" si="1"/>
        <v xml:space="preserve"> </v>
      </c>
      <c r="B34" s="187"/>
      <c r="C34" s="188" t="s">
        <v>152</v>
      </c>
      <c r="D34" s="187" t="s">
        <v>70</v>
      </c>
      <c r="E34" s="110">
        <f>ROUNDUP(E31*F34,0)</f>
        <v>93</v>
      </c>
      <c r="F34" s="168">
        <v>0.4</v>
      </c>
      <c r="G34" s="168"/>
      <c r="H34" s="168"/>
      <c r="I34" s="168"/>
      <c r="J34" s="168"/>
      <c r="K34" s="168"/>
      <c r="L34" s="178"/>
      <c r="M34" s="178"/>
      <c r="N34" s="178"/>
      <c r="O34" s="178"/>
      <c r="P34" s="178"/>
      <c r="Q34" s="179"/>
    </row>
    <row r="35" spans="1:27" x14ac:dyDescent="0.2">
      <c r="A35" s="19" t="str">
        <f t="shared" si="1"/>
        <v xml:space="preserve"> </v>
      </c>
      <c r="B35" s="190"/>
      <c r="C35" s="191" t="s">
        <v>153</v>
      </c>
      <c r="D35" s="190" t="s">
        <v>83</v>
      </c>
      <c r="E35" s="192">
        <f>ROUNDUP(E31*F35,0)</f>
        <v>576</v>
      </c>
      <c r="F35" s="193">
        <v>2.5</v>
      </c>
      <c r="G35" s="192"/>
      <c r="H35" s="192"/>
      <c r="I35" s="193"/>
      <c r="J35" s="193"/>
      <c r="K35" s="192"/>
      <c r="L35" s="178"/>
      <c r="M35" s="178"/>
      <c r="N35" s="178"/>
      <c r="O35" s="178"/>
      <c r="P35" s="178"/>
      <c r="Q35" s="179"/>
    </row>
    <row r="36" spans="1:27" x14ac:dyDescent="0.2">
      <c r="A36" s="19" t="str">
        <f t="shared" si="1"/>
        <v xml:space="preserve"> </v>
      </c>
      <c r="B36" s="194"/>
      <c r="C36" s="188" t="s">
        <v>154</v>
      </c>
      <c r="D36" s="187" t="s">
        <v>70</v>
      </c>
      <c r="E36" s="110">
        <f>ROUNDUP(E31*F36,2)</f>
        <v>57.57</v>
      </c>
      <c r="F36" s="168">
        <v>0.25</v>
      </c>
      <c r="G36" s="110"/>
      <c r="H36" s="110"/>
      <c r="I36" s="168"/>
      <c r="J36" s="168"/>
      <c r="K36" s="110"/>
      <c r="L36" s="178"/>
      <c r="M36" s="178"/>
      <c r="N36" s="178"/>
      <c r="O36" s="178"/>
      <c r="P36" s="178"/>
      <c r="Q36" s="179"/>
    </row>
    <row r="37" spans="1:27" x14ac:dyDescent="0.2">
      <c r="A37" s="19" t="str">
        <f t="shared" si="1"/>
        <v xml:space="preserve"> </v>
      </c>
      <c r="B37" s="195"/>
      <c r="C37" s="196" t="s">
        <v>155</v>
      </c>
      <c r="D37" s="197" t="s">
        <v>53</v>
      </c>
      <c r="E37" s="177">
        <f>E31*F37</f>
        <v>147.37279999999998</v>
      </c>
      <c r="F37" s="177">
        <v>0.64</v>
      </c>
      <c r="G37" s="113"/>
      <c r="H37" s="113"/>
      <c r="I37" s="177"/>
      <c r="J37" s="177"/>
      <c r="K37" s="113"/>
      <c r="L37" s="178"/>
      <c r="M37" s="178"/>
      <c r="N37" s="178"/>
      <c r="O37" s="178"/>
      <c r="P37" s="178"/>
      <c r="Q37" s="179"/>
    </row>
    <row r="38" spans="1:27" x14ac:dyDescent="0.2">
      <c r="A38" s="19">
        <v>17</v>
      </c>
      <c r="B38" s="198"/>
      <c r="C38" s="196" t="s">
        <v>156</v>
      </c>
      <c r="D38" s="198" t="s">
        <v>58</v>
      </c>
      <c r="E38" s="129">
        <v>1.6</v>
      </c>
      <c r="F38" s="129"/>
      <c r="G38" s="199"/>
      <c r="H38" s="199"/>
      <c r="I38" s="129"/>
      <c r="J38" s="129"/>
      <c r="K38" s="199"/>
      <c r="L38" s="178"/>
      <c r="M38" s="178"/>
      <c r="N38" s="178"/>
      <c r="O38" s="178"/>
      <c r="P38" s="178"/>
      <c r="Q38" s="179"/>
    </row>
    <row r="39" spans="1:27" ht="67.5" x14ac:dyDescent="0.2">
      <c r="A39" s="19" t="str">
        <f>IF(COUNTBLANK(B39)=1," ",COUNTA($B$15:B39))</f>
        <v xml:space="preserve"> </v>
      </c>
      <c r="B39" s="187"/>
      <c r="C39" s="180" t="s">
        <v>541</v>
      </c>
      <c r="D39" s="187"/>
      <c r="E39" s="168"/>
      <c r="F39" s="168"/>
      <c r="G39" s="110"/>
      <c r="H39" s="110"/>
      <c r="I39" s="168"/>
      <c r="J39" s="168"/>
      <c r="K39" s="110"/>
      <c r="L39" s="178"/>
      <c r="M39" s="178"/>
      <c r="N39" s="178"/>
      <c r="O39" s="178"/>
      <c r="P39" s="178"/>
      <c r="Q39" s="179"/>
    </row>
    <row r="40" spans="1:27" x14ac:dyDescent="0.2">
      <c r="A40" s="19">
        <v>18</v>
      </c>
      <c r="B40" s="164" t="s">
        <v>51</v>
      </c>
      <c r="C40" s="188" t="s">
        <v>157</v>
      </c>
      <c r="D40" s="187" t="s">
        <v>58</v>
      </c>
      <c r="E40" s="168">
        <v>372.96</v>
      </c>
      <c r="F40" s="168"/>
      <c r="G40" s="168"/>
      <c r="H40" s="168"/>
      <c r="I40" s="168"/>
      <c r="J40" s="185"/>
      <c r="K40" s="168"/>
      <c r="L40" s="178"/>
      <c r="M40" s="178"/>
      <c r="N40" s="178"/>
      <c r="O40" s="178"/>
      <c r="P40" s="178"/>
      <c r="Q40" s="179"/>
    </row>
    <row r="41" spans="1:27" x14ac:dyDescent="0.2">
      <c r="A41" s="19">
        <v>19</v>
      </c>
      <c r="B41" s="164" t="s">
        <v>51</v>
      </c>
      <c r="C41" s="188" t="s">
        <v>158</v>
      </c>
      <c r="D41" s="187" t="s">
        <v>58</v>
      </c>
      <c r="E41" s="168">
        <v>136.08000000000001</v>
      </c>
      <c r="F41" s="168"/>
      <c r="G41" s="168"/>
      <c r="H41" s="168"/>
      <c r="I41" s="168"/>
      <c r="J41" s="185"/>
      <c r="K41" s="168"/>
      <c r="L41" s="178"/>
      <c r="M41" s="178"/>
      <c r="N41" s="178"/>
      <c r="O41" s="178"/>
      <c r="P41" s="178"/>
      <c r="Q41" s="179"/>
    </row>
    <row r="42" spans="1:27" s="150" customFormat="1" x14ac:dyDescent="0.2">
      <c r="A42" s="19">
        <v>20</v>
      </c>
      <c r="B42" s="164" t="s">
        <v>51</v>
      </c>
      <c r="C42" s="186" t="s">
        <v>149</v>
      </c>
      <c r="D42" s="181" t="s">
        <v>58</v>
      </c>
      <c r="E42" s="110">
        <f>SUM(E40:E41)</f>
        <v>509.03999999999996</v>
      </c>
      <c r="F42" s="168"/>
      <c r="G42" s="168"/>
      <c r="H42" s="168"/>
      <c r="I42" s="168"/>
      <c r="J42" s="185"/>
      <c r="K42" s="168"/>
      <c r="L42" s="178"/>
      <c r="M42" s="178"/>
      <c r="N42" s="178"/>
      <c r="O42" s="178"/>
      <c r="P42" s="178"/>
      <c r="Q42" s="17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</row>
    <row r="43" spans="1:27" x14ac:dyDescent="0.2">
      <c r="A43" s="19" t="str">
        <f t="shared" ref="A43:A48" si="2">IF(COUNTBLANK(B43)=1," ",COUNTA($B$15:B43))</f>
        <v xml:space="preserve"> </v>
      </c>
      <c r="B43" s="187"/>
      <c r="C43" s="188" t="s">
        <v>150</v>
      </c>
      <c r="D43" s="187" t="s">
        <v>83</v>
      </c>
      <c r="E43" s="110">
        <f>ROUNDUP(E42*F43,0)</f>
        <v>1324</v>
      </c>
      <c r="F43" s="168">
        <v>2.6</v>
      </c>
      <c r="G43" s="168"/>
      <c r="H43" s="168"/>
      <c r="I43" s="168"/>
      <c r="J43" s="168"/>
      <c r="K43" s="168"/>
      <c r="L43" s="178"/>
      <c r="M43" s="178"/>
      <c r="N43" s="178"/>
      <c r="O43" s="178"/>
      <c r="P43" s="178"/>
      <c r="Q43" s="179"/>
    </row>
    <row r="44" spans="1:27" x14ac:dyDescent="0.2">
      <c r="A44" s="19" t="str">
        <f t="shared" si="2"/>
        <v xml:space="preserve"> </v>
      </c>
      <c r="B44" s="187"/>
      <c r="C44" s="189" t="s">
        <v>151</v>
      </c>
      <c r="D44" s="168" t="s">
        <v>83</v>
      </c>
      <c r="E44" s="110">
        <f>ROUNDUP(E42*F44,0)</f>
        <v>1019</v>
      </c>
      <c r="F44" s="168">
        <v>2</v>
      </c>
      <c r="G44" s="168"/>
      <c r="H44" s="168"/>
      <c r="I44" s="168"/>
      <c r="J44" s="168"/>
      <c r="K44" s="168"/>
      <c r="L44" s="178"/>
      <c r="M44" s="178"/>
      <c r="N44" s="178"/>
      <c r="O44" s="178"/>
      <c r="P44" s="178"/>
      <c r="Q44" s="179"/>
    </row>
    <row r="45" spans="1:27" x14ac:dyDescent="0.2">
      <c r="A45" s="19" t="str">
        <f t="shared" si="2"/>
        <v xml:space="preserve"> </v>
      </c>
      <c r="B45" s="187"/>
      <c r="C45" s="188" t="s">
        <v>152</v>
      </c>
      <c r="D45" s="187" t="s">
        <v>70</v>
      </c>
      <c r="E45" s="110">
        <f>ROUNDUP(E42*F45,0)</f>
        <v>204</v>
      </c>
      <c r="F45" s="168">
        <v>0.4</v>
      </c>
      <c r="G45" s="168"/>
      <c r="H45" s="168"/>
      <c r="I45" s="168"/>
      <c r="J45" s="168"/>
      <c r="K45" s="168"/>
      <c r="L45" s="178"/>
      <c r="M45" s="178"/>
      <c r="N45" s="178"/>
      <c r="O45" s="178"/>
      <c r="P45" s="178"/>
      <c r="Q45" s="179"/>
    </row>
    <row r="46" spans="1:27" x14ac:dyDescent="0.2">
      <c r="A46" s="19" t="str">
        <f t="shared" si="2"/>
        <v xml:space="preserve"> </v>
      </c>
      <c r="B46" s="190"/>
      <c r="C46" s="191" t="s">
        <v>153</v>
      </c>
      <c r="D46" s="190" t="s">
        <v>83</v>
      </c>
      <c r="E46" s="192">
        <f>ROUNDUP(E42*F46,0)</f>
        <v>1273</v>
      </c>
      <c r="F46" s="193">
        <v>2.5</v>
      </c>
      <c r="G46" s="192"/>
      <c r="H46" s="192"/>
      <c r="I46" s="193"/>
      <c r="J46" s="193"/>
      <c r="K46" s="192"/>
      <c r="L46" s="178"/>
      <c r="M46" s="178"/>
      <c r="N46" s="178"/>
      <c r="O46" s="178"/>
      <c r="P46" s="178"/>
      <c r="Q46" s="179"/>
    </row>
    <row r="47" spans="1:27" x14ac:dyDescent="0.2">
      <c r="A47" s="19" t="str">
        <f t="shared" si="2"/>
        <v xml:space="preserve"> </v>
      </c>
      <c r="B47" s="194"/>
      <c r="C47" s="188" t="s">
        <v>154</v>
      </c>
      <c r="D47" s="187" t="s">
        <v>70</v>
      </c>
      <c r="E47" s="110">
        <f>ROUNDUP(E42*F47,2)</f>
        <v>127.26</v>
      </c>
      <c r="F47" s="168">
        <v>0.25</v>
      </c>
      <c r="G47" s="110"/>
      <c r="H47" s="110"/>
      <c r="I47" s="168"/>
      <c r="J47" s="168"/>
      <c r="K47" s="110"/>
      <c r="L47" s="178"/>
      <c r="M47" s="178"/>
      <c r="N47" s="178"/>
      <c r="O47" s="178"/>
      <c r="P47" s="178"/>
      <c r="Q47" s="179"/>
    </row>
    <row r="48" spans="1:27" x14ac:dyDescent="0.2">
      <c r="A48" s="19" t="str">
        <f t="shared" si="2"/>
        <v xml:space="preserve"> </v>
      </c>
      <c r="B48" s="195"/>
      <c r="C48" s="196" t="s">
        <v>155</v>
      </c>
      <c r="D48" s="197" t="s">
        <v>53</v>
      </c>
      <c r="E48" s="177">
        <f>E42*F48</f>
        <v>325.78559999999999</v>
      </c>
      <c r="F48" s="177">
        <v>0.64</v>
      </c>
      <c r="G48" s="113"/>
      <c r="H48" s="113"/>
      <c r="I48" s="177"/>
      <c r="J48" s="177"/>
      <c r="K48" s="113"/>
      <c r="L48" s="178"/>
      <c r="M48" s="178"/>
      <c r="N48" s="178"/>
      <c r="O48" s="178"/>
      <c r="P48" s="178"/>
      <c r="Q48" s="179"/>
    </row>
    <row r="49" spans="1:18" x14ac:dyDescent="0.2">
      <c r="A49" s="19">
        <v>21</v>
      </c>
      <c r="B49" s="164" t="s">
        <v>51</v>
      </c>
      <c r="C49" s="200" t="s">
        <v>159</v>
      </c>
      <c r="D49" s="201" t="s">
        <v>58</v>
      </c>
      <c r="E49" s="202">
        <v>23.52</v>
      </c>
      <c r="F49" s="203"/>
      <c r="G49" s="115"/>
      <c r="H49" s="193"/>
      <c r="I49" s="115"/>
      <c r="J49" s="204"/>
      <c r="K49" s="115"/>
      <c r="L49" s="178"/>
      <c r="M49" s="178"/>
      <c r="N49" s="178"/>
      <c r="O49" s="178"/>
      <c r="P49" s="178"/>
      <c r="Q49" s="179"/>
    </row>
    <row r="50" spans="1:18" x14ac:dyDescent="0.2">
      <c r="A50" s="19">
        <v>22</v>
      </c>
      <c r="B50" s="164" t="s">
        <v>51</v>
      </c>
      <c r="C50" s="205" t="s">
        <v>160</v>
      </c>
      <c r="D50" s="206" t="s">
        <v>58</v>
      </c>
      <c r="E50" s="207">
        <f>SUM(E49:E49)</f>
        <v>23.52</v>
      </c>
      <c r="F50" s="207"/>
      <c r="G50" s="207"/>
      <c r="H50" s="168"/>
      <c r="I50" s="207"/>
      <c r="J50" s="208"/>
      <c r="K50" s="207"/>
      <c r="L50" s="178"/>
      <c r="M50" s="178"/>
      <c r="N50" s="178"/>
      <c r="O50" s="178"/>
      <c r="P50" s="178"/>
      <c r="Q50" s="179"/>
    </row>
    <row r="51" spans="1:18" x14ac:dyDescent="0.2">
      <c r="A51" s="19" t="str">
        <f>IF(COUNTBLANK(B51)=1," ",COUNTA($B$15:B51))</f>
        <v xml:space="preserve"> </v>
      </c>
      <c r="B51" s="206"/>
      <c r="C51" s="209" t="s">
        <v>150</v>
      </c>
      <c r="D51" s="206" t="s">
        <v>83</v>
      </c>
      <c r="E51" s="207">
        <f>ROUNDUP(E50*F51,0)</f>
        <v>62</v>
      </c>
      <c r="F51" s="207">
        <v>2.6</v>
      </c>
      <c r="G51" s="207"/>
      <c r="H51" s="207"/>
      <c r="I51" s="207"/>
      <c r="J51" s="73"/>
      <c r="K51" s="207"/>
      <c r="L51" s="178"/>
      <c r="M51" s="178"/>
      <c r="N51" s="178"/>
      <c r="O51" s="178"/>
      <c r="P51" s="178"/>
      <c r="Q51" s="179"/>
    </row>
    <row r="52" spans="1:18" x14ac:dyDescent="0.2">
      <c r="A52" s="19" t="str">
        <f>IF(COUNTBLANK(B52)=1," ",COUNTA($B$15:B52))</f>
        <v xml:space="preserve"> </v>
      </c>
      <c r="B52" s="206"/>
      <c r="C52" s="205" t="s">
        <v>151</v>
      </c>
      <c r="D52" s="207" t="s">
        <v>83</v>
      </c>
      <c r="E52" s="207">
        <f>ROUNDUP(E50*F52,0)</f>
        <v>48</v>
      </c>
      <c r="F52" s="207">
        <v>2</v>
      </c>
      <c r="G52" s="207"/>
      <c r="H52" s="207"/>
      <c r="I52" s="207"/>
      <c r="J52" s="73"/>
      <c r="K52" s="207"/>
      <c r="L52" s="178"/>
      <c r="M52" s="178"/>
      <c r="N52" s="178"/>
      <c r="O52" s="178"/>
      <c r="P52" s="178"/>
      <c r="Q52" s="179"/>
    </row>
    <row r="53" spans="1:18" x14ac:dyDescent="0.2">
      <c r="A53" s="19" t="str">
        <f>IF(COUNTBLANK(B53)=1," ",COUNTA($B$15:B53))</f>
        <v xml:space="preserve"> </v>
      </c>
      <c r="B53" s="69"/>
      <c r="C53" s="209" t="s">
        <v>152</v>
      </c>
      <c r="D53" s="206" t="s">
        <v>70</v>
      </c>
      <c r="E53" s="207">
        <f>ROUNDUP(E50*F53,0)</f>
        <v>10</v>
      </c>
      <c r="F53" s="207">
        <v>0.4</v>
      </c>
      <c r="G53" s="207"/>
      <c r="H53" s="207"/>
      <c r="I53" s="207"/>
      <c r="J53" s="73"/>
      <c r="K53" s="207"/>
      <c r="L53" s="178"/>
      <c r="M53" s="178"/>
      <c r="N53" s="178"/>
      <c r="O53" s="178"/>
      <c r="P53" s="178"/>
      <c r="Q53" s="179"/>
    </row>
    <row r="54" spans="1:18" x14ac:dyDescent="0.2">
      <c r="A54" s="19" t="str">
        <f>IF(COUNTBLANK(B54)=1," ",COUNTA($B$15:B54))</f>
        <v xml:space="preserve"> </v>
      </c>
      <c r="B54" s="69"/>
      <c r="C54" s="209" t="s">
        <v>153</v>
      </c>
      <c r="D54" s="206" t="s">
        <v>83</v>
      </c>
      <c r="E54" s="207">
        <f>ROUNDUP(E50*F54,0)</f>
        <v>59</v>
      </c>
      <c r="F54" s="207">
        <v>2.5</v>
      </c>
      <c r="G54" s="207"/>
      <c r="H54" s="207"/>
      <c r="I54" s="207"/>
      <c r="J54" s="73"/>
      <c r="K54" s="207"/>
      <c r="L54" s="178"/>
      <c r="M54" s="178"/>
      <c r="N54" s="178"/>
      <c r="O54" s="178"/>
      <c r="P54" s="178"/>
      <c r="Q54" s="179"/>
    </row>
    <row r="55" spans="1:18" x14ac:dyDescent="0.2">
      <c r="A55" s="19" t="str">
        <f>IF(COUNTBLANK(B55)=1," ",COUNTA($B$15:B55))</f>
        <v xml:space="preserve"> </v>
      </c>
      <c r="B55" s="69"/>
      <c r="C55" s="209" t="s">
        <v>154</v>
      </c>
      <c r="D55" s="206" t="s">
        <v>70</v>
      </c>
      <c r="E55" s="207">
        <f>ROUNDUP(E50*F55,2)</f>
        <v>4.71</v>
      </c>
      <c r="F55" s="207">
        <v>0.2</v>
      </c>
      <c r="G55" s="207"/>
      <c r="H55" s="207"/>
      <c r="I55" s="207"/>
      <c r="J55" s="73"/>
      <c r="K55" s="207"/>
      <c r="L55" s="178"/>
      <c r="M55" s="178"/>
      <c r="N55" s="178"/>
      <c r="O55" s="178"/>
      <c r="P55" s="178"/>
      <c r="Q55" s="179"/>
    </row>
    <row r="56" spans="1:18" x14ac:dyDescent="0.2">
      <c r="A56" s="19">
        <v>23</v>
      </c>
      <c r="B56" s="164" t="s">
        <v>51</v>
      </c>
      <c r="C56" s="209" t="s">
        <v>161</v>
      </c>
      <c r="D56" s="206" t="s">
        <v>58</v>
      </c>
      <c r="E56" s="207">
        <v>6.84</v>
      </c>
      <c r="F56" s="207"/>
      <c r="G56" s="115"/>
      <c r="H56" s="193"/>
      <c r="I56" s="115"/>
      <c r="J56" s="204"/>
      <c r="K56" s="115"/>
      <c r="L56" s="178"/>
      <c r="M56" s="178"/>
      <c r="N56" s="178"/>
      <c r="O56" s="178"/>
      <c r="P56" s="178"/>
      <c r="Q56" s="179"/>
    </row>
    <row r="57" spans="1:18" x14ac:dyDescent="0.2">
      <c r="A57" s="19">
        <v>24</v>
      </c>
      <c r="B57" s="164" t="s">
        <v>51</v>
      </c>
      <c r="C57" s="209" t="s">
        <v>162</v>
      </c>
      <c r="D57" s="206" t="s">
        <v>58</v>
      </c>
      <c r="E57" s="207">
        <v>6.84</v>
      </c>
      <c r="F57" s="207"/>
      <c r="G57" s="115"/>
      <c r="H57" s="193"/>
      <c r="I57" s="115"/>
      <c r="J57" s="204"/>
      <c r="K57" s="115"/>
      <c r="L57" s="178"/>
      <c r="M57" s="178"/>
      <c r="N57" s="178"/>
      <c r="O57" s="178"/>
      <c r="P57" s="178"/>
      <c r="Q57" s="179"/>
    </row>
    <row r="58" spans="1:18" x14ac:dyDescent="0.2">
      <c r="A58" s="19">
        <v>25</v>
      </c>
      <c r="B58" s="164" t="s">
        <v>51</v>
      </c>
      <c r="C58" s="205" t="s">
        <v>160</v>
      </c>
      <c r="D58" s="206" t="s">
        <v>58</v>
      </c>
      <c r="E58" s="207">
        <f>SUM(E56:E57)</f>
        <v>13.68</v>
      </c>
      <c r="F58" s="207"/>
      <c r="G58" s="207"/>
      <c r="H58" s="168"/>
      <c r="I58" s="207"/>
      <c r="J58" s="208"/>
      <c r="K58" s="207"/>
      <c r="L58" s="178"/>
      <c r="M58" s="178"/>
      <c r="N58" s="178"/>
      <c r="O58" s="178"/>
      <c r="P58" s="178"/>
      <c r="Q58" s="179"/>
    </row>
    <row r="59" spans="1:18" x14ac:dyDescent="0.2">
      <c r="A59" s="19" t="str">
        <f>IF(COUNTBLANK(B59)=1," ",COUNTA($B$15:B59))</f>
        <v xml:space="preserve"> </v>
      </c>
      <c r="B59" s="206"/>
      <c r="C59" s="209" t="s">
        <v>150</v>
      </c>
      <c r="D59" s="206" t="s">
        <v>83</v>
      </c>
      <c r="E59" s="207">
        <f>ROUNDUP(E58*F59,0)</f>
        <v>36</v>
      </c>
      <c r="F59" s="207">
        <v>2.6</v>
      </c>
      <c r="G59" s="207"/>
      <c r="H59" s="207"/>
      <c r="I59" s="207"/>
      <c r="J59" s="73"/>
      <c r="K59" s="207"/>
      <c r="L59" s="178"/>
      <c r="M59" s="178"/>
      <c r="N59" s="178"/>
      <c r="O59" s="178"/>
      <c r="P59" s="178"/>
      <c r="Q59" s="179"/>
    </row>
    <row r="60" spans="1:18" x14ac:dyDescent="0.2">
      <c r="A60" s="19" t="str">
        <f>IF(COUNTBLANK(B60)=1," ",COUNTA($B$15:B60))</f>
        <v xml:space="preserve"> </v>
      </c>
      <c r="B60" s="206"/>
      <c r="C60" s="205" t="s">
        <v>151</v>
      </c>
      <c r="D60" s="207" t="s">
        <v>83</v>
      </c>
      <c r="E60" s="207">
        <f>ROUNDUP(E58*F60,0)</f>
        <v>28</v>
      </c>
      <c r="F60" s="207">
        <v>2</v>
      </c>
      <c r="G60" s="207"/>
      <c r="H60" s="207"/>
      <c r="I60" s="207"/>
      <c r="J60" s="73"/>
      <c r="K60" s="207"/>
      <c r="L60" s="178"/>
      <c r="M60" s="178"/>
      <c r="N60" s="178"/>
      <c r="O60" s="178"/>
      <c r="P60" s="178"/>
      <c r="Q60" s="179"/>
    </row>
    <row r="61" spans="1:18" x14ac:dyDescent="0.2">
      <c r="A61" s="19" t="str">
        <f>IF(COUNTBLANK(B61)=1," ",COUNTA($B$15:B61))</f>
        <v xml:space="preserve"> </v>
      </c>
      <c r="B61" s="69"/>
      <c r="C61" s="209" t="s">
        <v>152</v>
      </c>
      <c r="D61" s="206" t="s">
        <v>70</v>
      </c>
      <c r="E61" s="207">
        <f>ROUNDUP(E58*F61,0)</f>
        <v>6</v>
      </c>
      <c r="F61" s="207">
        <v>0.4</v>
      </c>
      <c r="G61" s="207"/>
      <c r="H61" s="207"/>
      <c r="I61" s="207"/>
      <c r="J61" s="73"/>
      <c r="K61" s="207"/>
      <c r="L61" s="178"/>
      <c r="M61" s="178"/>
      <c r="N61" s="178"/>
      <c r="O61" s="178"/>
      <c r="P61" s="178"/>
      <c r="Q61" s="179"/>
    </row>
    <row r="62" spans="1:18" x14ac:dyDescent="0.2">
      <c r="A62" s="19" t="str">
        <f>IF(COUNTBLANK(B62)=1," ",COUNTA($B$15:B62))</f>
        <v xml:space="preserve"> </v>
      </c>
      <c r="B62" s="69"/>
      <c r="C62" s="209" t="s">
        <v>153</v>
      </c>
      <c r="D62" s="206" t="s">
        <v>83</v>
      </c>
      <c r="E62" s="207">
        <f>ROUNDUP(E58*F62,0)</f>
        <v>35</v>
      </c>
      <c r="F62" s="207">
        <v>2.5</v>
      </c>
      <c r="G62" s="207"/>
      <c r="H62" s="207"/>
      <c r="I62" s="207"/>
      <c r="J62" s="73"/>
      <c r="K62" s="207"/>
      <c r="L62" s="178"/>
      <c r="M62" s="178"/>
      <c r="N62" s="178"/>
      <c r="O62" s="178"/>
      <c r="P62" s="178"/>
      <c r="Q62" s="179"/>
    </row>
    <row r="63" spans="1:18" x14ac:dyDescent="0.2">
      <c r="A63" s="19" t="str">
        <f>IF(COUNTBLANK(B63)=1," ",COUNTA($B$15:B63))</f>
        <v xml:space="preserve"> </v>
      </c>
      <c r="B63" s="69"/>
      <c r="C63" s="209" t="s">
        <v>163</v>
      </c>
      <c r="D63" s="206" t="s">
        <v>70</v>
      </c>
      <c r="E63" s="207">
        <f>ROUNDUP(E58*F63,2)</f>
        <v>2.7399999999999998</v>
      </c>
      <c r="F63" s="207">
        <v>0.2</v>
      </c>
      <c r="G63" s="207"/>
      <c r="H63" s="207"/>
      <c r="I63" s="207"/>
      <c r="J63" s="73"/>
      <c r="K63" s="207"/>
      <c r="L63" s="178"/>
      <c r="M63" s="178"/>
      <c r="N63" s="178"/>
      <c r="O63" s="178"/>
      <c r="P63" s="178"/>
      <c r="Q63" s="179"/>
    </row>
    <row r="64" spans="1:18" x14ac:dyDescent="0.2">
      <c r="A64" s="19">
        <v>26</v>
      </c>
      <c r="B64" s="164" t="s">
        <v>51</v>
      </c>
      <c r="C64" s="403" t="s">
        <v>542</v>
      </c>
      <c r="D64" s="183" t="s">
        <v>53</v>
      </c>
      <c r="E64" s="210">
        <v>2956.3</v>
      </c>
      <c r="F64" s="181"/>
      <c r="G64" s="168"/>
      <c r="H64" s="168"/>
      <c r="I64" s="168"/>
      <c r="J64" s="185"/>
      <c r="K64" s="168"/>
      <c r="L64" s="178"/>
      <c r="M64" s="178"/>
      <c r="N64" s="178"/>
      <c r="O64" s="178"/>
      <c r="P64" s="178"/>
      <c r="Q64" s="179"/>
      <c r="R64" s="211"/>
    </row>
    <row r="65" spans="1:256" x14ac:dyDescent="0.2">
      <c r="A65" s="19">
        <v>27</v>
      </c>
      <c r="B65" s="164" t="s">
        <v>51</v>
      </c>
      <c r="C65" s="403" t="s">
        <v>543</v>
      </c>
      <c r="D65" s="183" t="s">
        <v>53</v>
      </c>
      <c r="E65" s="210">
        <v>1820.8</v>
      </c>
      <c r="F65" s="181"/>
      <c r="G65" s="168"/>
      <c r="H65" s="168"/>
      <c r="I65" s="168"/>
      <c r="J65" s="185"/>
      <c r="K65" s="168"/>
      <c r="L65" s="178"/>
      <c r="M65" s="178"/>
      <c r="N65" s="178"/>
      <c r="O65" s="178"/>
      <c r="P65" s="178"/>
      <c r="Q65" s="179"/>
    </row>
    <row r="66" spans="1:256" x14ac:dyDescent="0.2">
      <c r="A66" s="19">
        <v>28</v>
      </c>
      <c r="B66" s="164" t="s">
        <v>51</v>
      </c>
      <c r="C66" s="182" t="s">
        <v>164</v>
      </c>
      <c r="D66" s="183" t="s">
        <v>53</v>
      </c>
      <c r="E66" s="210">
        <v>104.4</v>
      </c>
      <c r="F66" s="181"/>
      <c r="G66" s="110"/>
      <c r="H66" s="168"/>
      <c r="I66" s="110"/>
      <c r="J66" s="110"/>
      <c r="K66" s="110"/>
      <c r="L66" s="178"/>
      <c r="M66" s="178"/>
      <c r="N66" s="178"/>
      <c r="O66" s="178"/>
      <c r="P66" s="178"/>
      <c r="Q66" s="179"/>
    </row>
    <row r="67" spans="1:256" x14ac:dyDescent="0.2">
      <c r="A67" s="19">
        <v>29</v>
      </c>
      <c r="B67" s="164"/>
      <c r="C67" s="182" t="s">
        <v>165</v>
      </c>
      <c r="D67" s="183" t="s">
        <v>53</v>
      </c>
      <c r="E67" s="210">
        <v>485.1</v>
      </c>
      <c r="F67" s="181"/>
      <c r="G67" s="110"/>
      <c r="H67" s="168"/>
      <c r="I67" s="110"/>
      <c r="J67" s="110"/>
      <c r="K67" s="110"/>
      <c r="L67" s="178"/>
      <c r="M67" s="178"/>
      <c r="N67" s="178"/>
      <c r="O67" s="178"/>
      <c r="P67" s="178"/>
      <c r="Q67" s="179"/>
    </row>
    <row r="68" spans="1:256" ht="22.5" x14ac:dyDescent="0.2">
      <c r="A68" s="19">
        <v>30</v>
      </c>
      <c r="B68" s="164" t="s">
        <v>51</v>
      </c>
      <c r="C68" s="182" t="s">
        <v>166</v>
      </c>
      <c r="D68" s="183" t="s">
        <v>58</v>
      </c>
      <c r="E68" s="210">
        <v>248.4</v>
      </c>
      <c r="F68" s="212"/>
      <c r="G68" s="110"/>
      <c r="H68" s="168"/>
      <c r="I68" s="110"/>
      <c r="J68" s="213"/>
      <c r="K68" s="110"/>
      <c r="L68" s="178"/>
      <c r="M68" s="178"/>
      <c r="N68" s="178"/>
      <c r="O68" s="178"/>
      <c r="P68" s="178"/>
      <c r="Q68" s="179"/>
    </row>
    <row r="69" spans="1:256" x14ac:dyDescent="0.2">
      <c r="A69" s="19" t="str">
        <f>IF(COUNTBLANK(B69)=1," ",COUNTA($B$15:B69))</f>
        <v xml:space="preserve"> </v>
      </c>
      <c r="B69" s="214"/>
      <c r="C69" s="215" t="s">
        <v>167</v>
      </c>
      <c r="D69" s="110" t="s">
        <v>53</v>
      </c>
      <c r="E69" s="110">
        <f>ROUNDUP(E68*F69,0)</f>
        <v>75</v>
      </c>
      <c r="F69" s="110">
        <v>0.3</v>
      </c>
      <c r="G69" s="110"/>
      <c r="H69" s="110"/>
      <c r="I69" s="110"/>
      <c r="J69" s="110"/>
      <c r="K69" s="110"/>
      <c r="L69" s="178"/>
      <c r="M69" s="178"/>
      <c r="N69" s="178"/>
      <c r="O69" s="178"/>
      <c r="P69" s="178"/>
      <c r="Q69" s="179"/>
    </row>
    <row r="70" spans="1:256" x14ac:dyDescent="0.2">
      <c r="A70" s="19" t="str">
        <f>IF(COUNTBLANK(B70)=1," ",COUNTA($B$15:B70))</f>
        <v xml:space="preserve"> </v>
      </c>
      <c r="B70" s="214"/>
      <c r="C70" s="215" t="s">
        <v>168</v>
      </c>
      <c r="D70" s="110" t="s">
        <v>93</v>
      </c>
      <c r="E70" s="110">
        <f>ROUNDUP(E68*F70,0)</f>
        <v>299</v>
      </c>
      <c r="F70" s="110">
        <v>1.2</v>
      </c>
      <c r="G70" s="110"/>
      <c r="H70" s="110"/>
      <c r="I70" s="110"/>
      <c r="J70" s="110"/>
      <c r="K70" s="110"/>
      <c r="L70" s="178"/>
      <c r="M70" s="178"/>
      <c r="N70" s="178"/>
      <c r="O70" s="178"/>
      <c r="P70" s="178"/>
      <c r="Q70" s="179"/>
    </row>
    <row r="71" spans="1:256" x14ac:dyDescent="0.2">
      <c r="A71" s="19" t="str">
        <f>IF(COUNTBLANK(B71)=1," ",COUNTA($B$15:B71))</f>
        <v xml:space="preserve"> </v>
      </c>
      <c r="B71" s="214"/>
      <c r="C71" s="215" t="s">
        <v>169</v>
      </c>
      <c r="D71" s="110" t="s">
        <v>74</v>
      </c>
      <c r="E71" s="110">
        <f>ROUNDUP(E68*F71,0)</f>
        <v>249</v>
      </c>
      <c r="F71" s="110">
        <v>1</v>
      </c>
      <c r="G71" s="110"/>
      <c r="H71" s="110"/>
      <c r="I71" s="110"/>
      <c r="J71" s="110"/>
      <c r="K71" s="110"/>
      <c r="L71" s="178"/>
      <c r="M71" s="178"/>
      <c r="N71" s="178"/>
      <c r="O71" s="178"/>
      <c r="P71" s="178"/>
      <c r="Q71" s="179"/>
    </row>
    <row r="72" spans="1:256" x14ac:dyDescent="0.2">
      <c r="A72" s="19" t="str">
        <f>IF(COUNTBLANK(B72)=1," ",COUNTA($B$15:B72))</f>
        <v xml:space="preserve"> </v>
      </c>
      <c r="B72" s="214"/>
      <c r="C72" s="188" t="s">
        <v>170</v>
      </c>
      <c r="D72" s="110" t="s">
        <v>74</v>
      </c>
      <c r="E72" s="110">
        <f>ROUNDUP(E68*F72,0)</f>
        <v>199</v>
      </c>
      <c r="F72" s="110">
        <v>0.8</v>
      </c>
      <c r="G72" s="110"/>
      <c r="H72" s="110"/>
      <c r="I72" s="110"/>
      <c r="J72" s="110"/>
      <c r="K72" s="110"/>
      <c r="L72" s="178"/>
      <c r="M72" s="178"/>
      <c r="N72" s="178"/>
      <c r="O72" s="178"/>
      <c r="P72" s="178"/>
      <c r="Q72" s="179"/>
    </row>
    <row r="73" spans="1:256" x14ac:dyDescent="0.2">
      <c r="A73" s="19" t="str">
        <f>IF(COUNTBLANK(B73)=1," ",COUNTA($B$15:B73))</f>
        <v xml:space="preserve"> </v>
      </c>
      <c r="B73" s="214"/>
      <c r="C73" s="215" t="s">
        <v>171</v>
      </c>
      <c r="D73" s="110" t="s">
        <v>74</v>
      </c>
      <c r="E73" s="110">
        <f>ROUNDUP(E68*F73,2)</f>
        <v>99.36</v>
      </c>
      <c r="F73" s="110">
        <v>0.4</v>
      </c>
      <c r="G73" s="110"/>
      <c r="H73" s="110"/>
      <c r="I73" s="110"/>
      <c r="J73" s="110"/>
      <c r="K73" s="110"/>
      <c r="L73" s="178"/>
      <c r="M73" s="178"/>
      <c r="N73" s="178"/>
      <c r="O73" s="178"/>
      <c r="P73" s="178"/>
      <c r="Q73" s="179"/>
    </row>
    <row r="74" spans="1:256" x14ac:dyDescent="0.2">
      <c r="A74" s="19" t="str">
        <f>IF(COUNTBLANK(B74)=1," ",COUNTA($B$16:B74))</f>
        <v xml:space="preserve"> </v>
      </c>
      <c r="B74" s="214"/>
      <c r="C74" s="215" t="s">
        <v>172</v>
      </c>
      <c r="D74" s="110" t="s">
        <v>83</v>
      </c>
      <c r="E74" s="168">
        <f>E68*F74</f>
        <v>24.840000000000003</v>
      </c>
      <c r="F74" s="110">
        <v>0.1</v>
      </c>
      <c r="G74" s="110"/>
      <c r="H74" s="110"/>
      <c r="I74" s="110"/>
      <c r="J74" s="110"/>
      <c r="K74" s="110"/>
      <c r="L74" s="178"/>
      <c r="M74" s="178"/>
      <c r="N74" s="178"/>
      <c r="O74" s="178"/>
      <c r="P74" s="178"/>
      <c r="Q74" s="179"/>
    </row>
    <row r="75" spans="1:256" s="126" customFormat="1" ht="14.25" x14ac:dyDescent="0.2">
      <c r="A75" s="81"/>
      <c r="B75" s="81"/>
      <c r="C75" s="120"/>
      <c r="D75" s="81"/>
      <c r="E75" s="121"/>
      <c r="F75" s="17"/>
      <c r="G75" s="81"/>
      <c r="H75" s="81"/>
      <c r="I75" s="81"/>
      <c r="J75" s="81"/>
      <c r="K75" s="81"/>
      <c r="L75" s="81"/>
      <c r="IT75" s="140"/>
      <c r="IU75" s="140"/>
      <c r="IV75" s="140"/>
    </row>
    <row r="76" spans="1:256" s="126" customFormat="1" ht="22.5" x14ac:dyDescent="0.2">
      <c r="A76" s="123"/>
      <c r="B76" s="124"/>
      <c r="C76" s="125" t="s">
        <v>128</v>
      </c>
      <c r="D76" s="81"/>
      <c r="E76" s="17"/>
      <c r="F76" s="17"/>
      <c r="G76" s="128"/>
      <c r="H76" s="81"/>
      <c r="I76" s="81"/>
      <c r="J76" s="81"/>
      <c r="K76" s="81"/>
      <c r="L76" s="81"/>
      <c r="M76" s="216">
        <f>SUM(M15:M74)</f>
        <v>0</v>
      </c>
      <c r="N76" s="216">
        <f>SUM(N15:N74)</f>
        <v>0</v>
      </c>
      <c r="O76" s="216">
        <f>SUM(O15:O74)</f>
        <v>0</v>
      </c>
      <c r="P76" s="216">
        <f>SUM(P15:P74)</f>
        <v>0</v>
      </c>
      <c r="Q76" s="216">
        <f>SUM(Q15:Q74)</f>
        <v>0</v>
      </c>
      <c r="IT76" s="140"/>
      <c r="IU76" s="140"/>
      <c r="IV76" s="140"/>
    </row>
    <row r="77" spans="1:256" s="126" customFormat="1" ht="14.25" x14ac:dyDescent="0.2">
      <c r="A77" s="123"/>
      <c r="B77" s="124"/>
      <c r="C77" s="127"/>
      <c r="D77" s="81"/>
      <c r="E77" s="17"/>
      <c r="F77" s="17"/>
      <c r="G77" s="81"/>
      <c r="H77" s="17"/>
      <c r="I77" s="81"/>
      <c r="J77" s="81"/>
      <c r="K77" s="81"/>
      <c r="L77" s="81"/>
      <c r="M77" s="132"/>
      <c r="N77" s="81"/>
      <c r="O77" s="132"/>
      <c r="P77" s="132"/>
      <c r="Q77" s="132"/>
      <c r="IT77" s="140"/>
      <c r="IU77" s="140"/>
      <c r="IV77" s="140"/>
    </row>
    <row r="78" spans="1:256" s="126" customFormat="1" ht="14.25" x14ac:dyDescent="0.2">
      <c r="A78" s="123"/>
      <c r="B78" s="123"/>
      <c r="C78" s="125"/>
      <c r="D78" s="131"/>
      <c r="E78" s="17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IT78" s="140"/>
      <c r="IU78" s="140"/>
      <c r="IV78" s="140"/>
    </row>
    <row r="79" spans="1:256" s="126" customFormat="1" ht="14.25" x14ac:dyDescent="0.2">
      <c r="A79" s="123"/>
      <c r="B79" s="123"/>
      <c r="C79" s="125"/>
      <c r="D79" s="131"/>
      <c r="E79" s="17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IT79" s="140"/>
      <c r="IU79" s="140"/>
      <c r="IV79" s="140"/>
    </row>
    <row r="80" spans="1:256" s="79" customFormat="1" x14ac:dyDescent="0.2">
      <c r="A80" s="133"/>
      <c r="B80" s="133"/>
      <c r="C80" s="133"/>
      <c r="D80" s="133"/>
      <c r="E80" s="133"/>
      <c r="F80" s="45"/>
      <c r="G80" s="134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IT80" s="140"/>
      <c r="IU80" s="140"/>
      <c r="IV80" s="140"/>
    </row>
    <row r="81" spans="1:256" s="135" customFormat="1" ht="15" x14ac:dyDescent="0.25">
      <c r="A81" s="133"/>
      <c r="B81"/>
      <c r="C81" s="39" t="s">
        <v>26</v>
      </c>
      <c r="D81" s="45"/>
      <c r="E81" s="45"/>
      <c r="F81" s="45"/>
      <c r="G81" s="27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IT81" s="140"/>
      <c r="IU81" s="140"/>
      <c r="IV81" s="140"/>
    </row>
    <row r="82" spans="1:256" s="136" customFormat="1" ht="15" x14ac:dyDescent="0.25">
      <c r="A82" s="133"/>
      <c r="B82"/>
      <c r="C82" s="41" t="s">
        <v>27</v>
      </c>
      <c r="D82" s="1"/>
      <c r="E82" s="1"/>
      <c r="F82" s="45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IT82" s="140"/>
      <c r="IU82" s="140"/>
      <c r="IV82" s="140"/>
    </row>
    <row r="83" spans="1:256" s="137" customFormat="1" ht="15" x14ac:dyDescent="0.25">
      <c r="A83" s="133"/>
      <c r="B83"/>
      <c r="C83" s="29"/>
      <c r="D83" s="1"/>
      <c r="E83" s="1"/>
      <c r="F83" s="45"/>
      <c r="G83" s="134"/>
      <c r="H83" s="9"/>
      <c r="I83" s="9"/>
      <c r="J83" s="9"/>
      <c r="K83" s="9"/>
      <c r="L83" s="9"/>
      <c r="M83" s="9"/>
      <c r="N83" s="9"/>
      <c r="O83" s="9"/>
      <c r="P83" s="9"/>
      <c r="Q83" s="9"/>
      <c r="IT83" s="140"/>
      <c r="IU83" s="140"/>
      <c r="IV83" s="140"/>
    </row>
    <row r="84" spans="1:256" s="137" customFormat="1" ht="15" x14ac:dyDescent="0.25">
      <c r="A84" s="9"/>
      <c r="B84"/>
      <c r="C84" s="42" t="s">
        <v>28</v>
      </c>
      <c r="D84" s="1"/>
      <c r="E84" s="1"/>
      <c r="F84" s="45"/>
      <c r="G84" s="138"/>
      <c r="H84" s="9"/>
      <c r="I84" s="9"/>
      <c r="J84" s="9"/>
      <c r="K84" s="9"/>
      <c r="L84" s="9"/>
      <c r="M84" s="9"/>
      <c r="N84" s="139"/>
      <c r="O84" s="9"/>
      <c r="P84" s="139"/>
      <c r="Q84" s="9"/>
      <c r="IT84" s="140"/>
      <c r="IU84" s="140"/>
      <c r="IV84" s="140"/>
    </row>
    <row r="85" spans="1:256" s="137" customFormat="1" ht="15" x14ac:dyDescent="0.25">
      <c r="A85" s="9"/>
      <c r="B85"/>
      <c r="C85" s="43" t="s">
        <v>29</v>
      </c>
      <c r="D85" s="1"/>
      <c r="E85" s="1"/>
      <c r="F85" s="45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IT85" s="140"/>
      <c r="IU85" s="140"/>
      <c r="IV85" s="140"/>
    </row>
  </sheetData>
  <sheetProtection selectLockedCells="1" selectUnlockedCells="1"/>
  <autoFilter ref="A14:Q77" xr:uid="{00000000-0009-0000-0000-000002000000}"/>
  <mergeCells count="13">
    <mergeCell ref="G12:L12"/>
    <mergeCell ref="M12:Q12"/>
    <mergeCell ref="R18:U23"/>
    <mergeCell ref="A12:A13"/>
    <mergeCell ref="B12:B13"/>
    <mergeCell ref="C12:C13"/>
    <mergeCell ref="D12:D13"/>
    <mergeCell ref="E12:E13"/>
    <mergeCell ref="A1:G1"/>
    <mergeCell ref="A4:C4"/>
    <mergeCell ref="A10:D10"/>
    <mergeCell ref="G10:J10"/>
    <mergeCell ref="N11:Q11"/>
  </mergeCells>
  <pageMargins left="0" right="0" top="0.39374999999999999" bottom="0.39374999999999999" header="0.51180555555555551" footer="0.51180555555555551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2"/>
  <sheetViews>
    <sheetView view="pageBreakPreview" zoomScaleSheetLayoutView="100" workbookViewId="0">
      <selection activeCell="B33" sqref="B32:B33"/>
    </sheetView>
  </sheetViews>
  <sheetFormatPr defaultColWidth="9" defaultRowHeight="11.25" x14ac:dyDescent="0.2"/>
  <cols>
    <col min="1" max="1" width="31.85546875" style="312" customWidth="1"/>
    <col min="2" max="2" width="3.5703125" style="312" customWidth="1"/>
    <col min="3" max="3" width="6" style="312" customWidth="1"/>
    <col min="4" max="4" width="4.7109375" style="312" customWidth="1"/>
    <col min="5" max="5" width="4.140625" style="312" customWidth="1"/>
    <col min="6" max="6" width="50.28515625" style="312" customWidth="1"/>
    <col min="7" max="13" width="9.140625" style="312" customWidth="1"/>
    <col min="14" max="16384" width="9" style="312"/>
  </cols>
  <sheetData>
    <row r="1" spans="1:11" ht="10.5" customHeight="1" x14ac:dyDescent="0.2">
      <c r="A1" s="431" t="s">
        <v>379</v>
      </c>
      <c r="B1" s="431"/>
      <c r="C1" s="431"/>
      <c r="E1" s="432" t="s">
        <v>380</v>
      </c>
      <c r="F1" s="432"/>
      <c r="G1" s="432"/>
      <c r="H1" s="432"/>
      <c r="I1" s="432"/>
      <c r="J1" s="432"/>
      <c r="K1" s="432"/>
    </row>
    <row r="2" spans="1:11" ht="10.5" customHeight="1" x14ac:dyDescent="0.2">
      <c r="A2" s="108" t="s">
        <v>321</v>
      </c>
      <c r="B2" s="98" t="s">
        <v>58</v>
      </c>
      <c r="C2" s="313">
        <v>149.32</v>
      </c>
      <c r="E2" s="433" t="s">
        <v>381</v>
      </c>
      <c r="F2" s="433" t="s">
        <v>382</v>
      </c>
      <c r="G2" s="433" t="s">
        <v>383</v>
      </c>
      <c r="H2" s="433" t="s">
        <v>384</v>
      </c>
      <c r="I2" s="433" t="s">
        <v>385</v>
      </c>
      <c r="J2" s="433" t="s">
        <v>386</v>
      </c>
      <c r="K2" s="433" t="s">
        <v>387</v>
      </c>
    </row>
    <row r="3" spans="1:11" ht="22.5" x14ac:dyDescent="0.2">
      <c r="A3" s="108" t="s">
        <v>388</v>
      </c>
      <c r="B3" s="98" t="s">
        <v>126</v>
      </c>
      <c r="C3" s="233">
        <f>C2*0.1</f>
        <v>14.932</v>
      </c>
      <c r="E3" s="433"/>
      <c r="F3" s="433"/>
      <c r="G3" s="433"/>
      <c r="H3" s="433"/>
      <c r="I3" s="433"/>
      <c r="J3" s="433"/>
      <c r="K3" s="433"/>
    </row>
    <row r="4" spans="1:11" x14ac:dyDescent="0.2">
      <c r="A4" s="108" t="s">
        <v>227</v>
      </c>
      <c r="B4" s="98" t="s">
        <v>186</v>
      </c>
      <c r="C4" s="73">
        <f>C3*D4</f>
        <v>0</v>
      </c>
      <c r="E4" s="98">
        <v>1</v>
      </c>
      <c r="F4" s="314" t="s">
        <v>389</v>
      </c>
      <c r="G4" s="315" t="s">
        <v>55</v>
      </c>
      <c r="H4" s="316">
        <v>67</v>
      </c>
      <c r="I4" s="317"/>
      <c r="J4" s="317"/>
      <c r="K4" s="318"/>
    </row>
    <row r="5" spans="1:11" ht="22.5" x14ac:dyDescent="0.2">
      <c r="A5" s="108" t="s">
        <v>390</v>
      </c>
      <c r="B5" s="98" t="s">
        <v>126</v>
      </c>
      <c r="C5" s="233">
        <f>C2*0.05</f>
        <v>7.4660000000000002</v>
      </c>
      <c r="E5" s="319"/>
      <c r="F5" s="314" t="s">
        <v>391</v>
      </c>
      <c r="G5" s="315" t="s">
        <v>55</v>
      </c>
      <c r="H5" s="316">
        <v>67</v>
      </c>
      <c r="I5" s="318">
        <v>0.9</v>
      </c>
      <c r="J5" s="320">
        <f>I5*H5</f>
        <v>60.300000000000004</v>
      </c>
      <c r="K5" s="318">
        <f>J5*6.71</f>
        <v>404.613</v>
      </c>
    </row>
    <row r="6" spans="1:11" x14ac:dyDescent="0.2">
      <c r="A6" s="108" t="s">
        <v>227</v>
      </c>
      <c r="B6" s="98" t="s">
        <v>186</v>
      </c>
      <c r="C6" s="73">
        <f>C5*D6</f>
        <v>0</v>
      </c>
      <c r="E6" s="321"/>
      <c r="F6" s="314" t="s">
        <v>392</v>
      </c>
      <c r="G6" s="315" t="s">
        <v>55</v>
      </c>
      <c r="H6" s="316">
        <v>67</v>
      </c>
      <c r="I6" s="318">
        <v>6.24</v>
      </c>
      <c r="J6" s="318">
        <f>I6*H6</f>
        <v>418.08000000000004</v>
      </c>
      <c r="K6" s="318">
        <f>J6*9.22</f>
        <v>3854.6976000000004</v>
      </c>
    </row>
    <row r="7" spans="1:11" x14ac:dyDescent="0.2">
      <c r="A7" s="108" t="s">
        <v>393</v>
      </c>
      <c r="B7" s="98" t="s">
        <v>126</v>
      </c>
      <c r="C7" s="233">
        <f>C5</f>
        <v>7.4660000000000002</v>
      </c>
      <c r="E7" s="321"/>
      <c r="F7" s="314" t="s">
        <v>394</v>
      </c>
      <c r="G7" s="315" t="s">
        <v>55</v>
      </c>
      <c r="H7" s="316">
        <f>67*2</f>
        <v>134</v>
      </c>
      <c r="I7" s="318">
        <v>0.2</v>
      </c>
      <c r="J7" s="318">
        <f>I7*H7</f>
        <v>26.8</v>
      </c>
      <c r="K7" s="318">
        <f>J7*0.01*0.1*7800</f>
        <v>209.04000000000002</v>
      </c>
    </row>
    <row r="8" spans="1:11" x14ac:dyDescent="0.2">
      <c r="A8" s="108" t="s">
        <v>395</v>
      </c>
      <c r="B8" s="98" t="s">
        <v>186</v>
      </c>
      <c r="C8" s="73">
        <f>C7*D8</f>
        <v>0</v>
      </c>
      <c r="E8" s="321"/>
      <c r="F8" s="314" t="s">
        <v>396</v>
      </c>
      <c r="G8" s="315" t="s">
        <v>55</v>
      </c>
      <c r="H8" s="316">
        <f>190*2</f>
        <v>380</v>
      </c>
      <c r="I8" s="320">
        <v>80</v>
      </c>
      <c r="J8" s="318"/>
      <c r="K8" s="318"/>
    </row>
    <row r="9" spans="1:11" x14ac:dyDescent="0.2">
      <c r="A9" s="108" t="s">
        <v>397</v>
      </c>
      <c r="B9" s="98" t="s">
        <v>58</v>
      </c>
      <c r="C9" s="233">
        <f>C2</f>
        <v>149.32</v>
      </c>
      <c r="E9" s="321"/>
      <c r="F9" s="314" t="s">
        <v>398</v>
      </c>
      <c r="G9" s="315" t="s">
        <v>55</v>
      </c>
      <c r="H9" s="316">
        <v>67</v>
      </c>
      <c r="I9" s="318">
        <v>6.24</v>
      </c>
      <c r="J9" s="318">
        <f>I9*H9</f>
        <v>418.08000000000004</v>
      </c>
      <c r="K9" s="318">
        <f>J9*8.98</f>
        <v>3754.3584000000005</v>
      </c>
    </row>
    <row r="10" spans="1:11" x14ac:dyDescent="0.2">
      <c r="A10" s="108" t="s">
        <v>322</v>
      </c>
      <c r="B10" s="73" t="s">
        <v>58</v>
      </c>
      <c r="C10" s="73">
        <f>C9*D10</f>
        <v>0</v>
      </c>
      <c r="E10" s="321"/>
      <c r="F10" s="314" t="s">
        <v>399</v>
      </c>
      <c r="G10" s="315" t="s">
        <v>55</v>
      </c>
      <c r="H10" s="316">
        <v>670</v>
      </c>
      <c r="I10" s="320">
        <v>80</v>
      </c>
      <c r="J10" s="318"/>
      <c r="K10" s="318"/>
    </row>
    <row r="11" spans="1:11" ht="22.5" x14ac:dyDescent="0.2">
      <c r="A11" s="108" t="s">
        <v>323</v>
      </c>
      <c r="B11" s="73" t="s">
        <v>126</v>
      </c>
      <c r="C11" s="73">
        <f>C9*D11</f>
        <v>0</v>
      </c>
      <c r="E11" s="321"/>
      <c r="F11" s="322" t="s">
        <v>400</v>
      </c>
      <c r="G11" s="315" t="s">
        <v>55</v>
      </c>
      <c r="H11" s="316">
        <v>670</v>
      </c>
      <c r="I11" s="316">
        <v>200</v>
      </c>
      <c r="J11" s="316">
        <f>I11*H11*0.001</f>
        <v>134</v>
      </c>
      <c r="K11" s="316">
        <f>J11*0.005*0.04*7800</f>
        <v>209.04000000000002</v>
      </c>
    </row>
    <row r="12" spans="1:11" ht="22.5" x14ac:dyDescent="0.2">
      <c r="A12" s="108" t="s">
        <v>324</v>
      </c>
      <c r="B12" s="98" t="s">
        <v>53</v>
      </c>
      <c r="C12" s="313">
        <v>191.08</v>
      </c>
      <c r="E12" s="321"/>
      <c r="F12" s="314" t="s">
        <v>401</v>
      </c>
      <c r="G12" s="315" t="s">
        <v>55</v>
      </c>
      <c r="H12" s="316">
        <v>670</v>
      </c>
      <c r="I12" s="320">
        <v>60</v>
      </c>
      <c r="J12" s="318"/>
      <c r="K12" s="318"/>
    </row>
    <row r="13" spans="1:11" x14ac:dyDescent="0.2">
      <c r="A13" s="108" t="s">
        <v>325</v>
      </c>
      <c r="B13" s="98" t="s">
        <v>126</v>
      </c>
      <c r="C13" s="233">
        <f>C12*0.1*0.3</f>
        <v>5.7324000000000002</v>
      </c>
      <c r="E13" s="321"/>
      <c r="F13" s="314" t="s">
        <v>402</v>
      </c>
      <c r="G13" s="315" t="s">
        <v>55</v>
      </c>
      <c r="H13" s="316">
        <v>670</v>
      </c>
      <c r="I13" s="320">
        <v>370</v>
      </c>
      <c r="J13" s="316">
        <f>I13*H13*0.001</f>
        <v>247.9</v>
      </c>
      <c r="K13" s="316">
        <f>J13*0.004*0.04*7800</f>
        <v>309.37920000000003</v>
      </c>
    </row>
    <row r="14" spans="1:11" x14ac:dyDescent="0.2">
      <c r="A14" s="323" t="s">
        <v>403</v>
      </c>
      <c r="E14" s="321"/>
      <c r="F14" s="314" t="s">
        <v>404</v>
      </c>
      <c r="G14" s="315" t="s">
        <v>58</v>
      </c>
      <c r="H14" s="316">
        <v>188</v>
      </c>
      <c r="I14" s="320"/>
      <c r="J14" s="316"/>
      <c r="K14" s="316"/>
    </row>
    <row r="15" spans="1:11" x14ac:dyDescent="0.2">
      <c r="E15" s="324"/>
      <c r="F15" s="314" t="s">
        <v>405</v>
      </c>
      <c r="G15" s="315" t="s">
        <v>58</v>
      </c>
      <c r="H15" s="316">
        <v>329</v>
      </c>
      <c r="I15" s="318"/>
      <c r="J15" s="318"/>
      <c r="K15" s="318"/>
    </row>
    <row r="16" spans="1:11" x14ac:dyDescent="0.2">
      <c r="E16" s="98">
        <v>2</v>
      </c>
      <c r="F16" s="314" t="s">
        <v>406</v>
      </c>
      <c r="G16" s="315"/>
      <c r="H16" s="316"/>
      <c r="I16" s="318"/>
      <c r="J16" s="318"/>
      <c r="K16" s="318"/>
    </row>
    <row r="17" spans="5:11" x14ac:dyDescent="0.2">
      <c r="E17" s="325"/>
      <c r="F17" s="314" t="s">
        <v>407</v>
      </c>
      <c r="G17" s="315" t="s">
        <v>53</v>
      </c>
      <c r="H17" s="316">
        <f>6.24*67</f>
        <v>418.08000000000004</v>
      </c>
      <c r="I17" s="318"/>
      <c r="J17" s="318"/>
      <c r="K17" s="326"/>
    </row>
    <row r="18" spans="5:11" x14ac:dyDescent="0.2">
      <c r="E18" s="321"/>
      <c r="F18" s="314" t="s">
        <v>408</v>
      </c>
      <c r="G18" s="315" t="s">
        <v>53</v>
      </c>
      <c r="H18" s="316">
        <v>418</v>
      </c>
      <c r="I18" s="318"/>
      <c r="J18" s="327"/>
      <c r="K18" s="328"/>
    </row>
    <row r="19" spans="5:11" x14ac:dyDescent="0.2">
      <c r="E19" s="321"/>
      <c r="F19" s="314" t="s">
        <v>409</v>
      </c>
      <c r="G19" s="315" t="s">
        <v>55</v>
      </c>
      <c r="H19" s="316">
        <v>670</v>
      </c>
      <c r="I19" s="320">
        <v>60</v>
      </c>
      <c r="J19" s="327"/>
      <c r="K19" s="328"/>
    </row>
    <row r="20" spans="5:11" x14ac:dyDescent="0.2">
      <c r="E20" s="321"/>
      <c r="F20" s="314" t="s">
        <v>410</v>
      </c>
      <c r="G20" s="315" t="s">
        <v>53</v>
      </c>
      <c r="H20" s="316">
        <v>418</v>
      </c>
      <c r="I20" s="318"/>
      <c r="J20" s="327"/>
      <c r="K20" s="328"/>
    </row>
    <row r="21" spans="5:11" x14ac:dyDescent="0.2">
      <c r="E21" s="321"/>
      <c r="F21" s="314" t="s">
        <v>411</v>
      </c>
      <c r="G21" s="315" t="s">
        <v>53</v>
      </c>
      <c r="H21" s="316">
        <v>418</v>
      </c>
      <c r="I21" s="318"/>
      <c r="J21" s="327"/>
      <c r="K21" s="328"/>
    </row>
    <row r="22" spans="5:11" x14ac:dyDescent="0.2">
      <c r="E22" s="321"/>
      <c r="F22" s="314" t="s">
        <v>412</v>
      </c>
      <c r="G22" s="315" t="s">
        <v>58</v>
      </c>
      <c r="H22" s="316">
        <v>602</v>
      </c>
      <c r="I22" s="318"/>
      <c r="J22" s="327"/>
      <c r="K22" s="328"/>
    </row>
    <row r="23" spans="5:11" x14ac:dyDescent="0.2">
      <c r="E23" s="324"/>
      <c r="F23" s="314" t="s">
        <v>413</v>
      </c>
      <c r="G23" s="315"/>
      <c r="H23" s="316"/>
      <c r="I23" s="318"/>
      <c r="J23" s="327"/>
      <c r="K23" s="328"/>
    </row>
    <row r="24" spans="5:11" x14ac:dyDescent="0.2">
      <c r="E24" s="98">
        <v>3</v>
      </c>
      <c r="F24" s="314" t="s">
        <v>414</v>
      </c>
      <c r="G24" s="315" t="s">
        <v>55</v>
      </c>
      <c r="H24" s="316">
        <v>22</v>
      </c>
      <c r="I24" s="317"/>
      <c r="J24" s="317"/>
      <c r="K24" s="318"/>
    </row>
    <row r="25" spans="5:11" x14ac:dyDescent="0.2">
      <c r="E25" s="321"/>
      <c r="F25" s="314" t="s">
        <v>415</v>
      </c>
      <c r="G25" s="315" t="s">
        <v>55</v>
      </c>
      <c r="H25" s="316">
        <v>22</v>
      </c>
      <c r="I25" s="318">
        <v>3.04</v>
      </c>
      <c r="J25" s="318">
        <f>I25*H25</f>
        <v>66.88</v>
      </c>
      <c r="K25" s="318">
        <f>J25*9.22</f>
        <v>616.6336</v>
      </c>
    </row>
    <row r="26" spans="5:11" x14ac:dyDescent="0.2">
      <c r="E26" s="321"/>
      <c r="F26" s="314" t="s">
        <v>394</v>
      </c>
      <c r="G26" s="315" t="s">
        <v>55</v>
      </c>
      <c r="H26" s="316">
        <v>44</v>
      </c>
      <c r="I26" s="318">
        <v>0.2</v>
      </c>
      <c r="J26" s="318">
        <f>I26*H26</f>
        <v>8.8000000000000007</v>
      </c>
      <c r="K26" s="318">
        <f>J26*0.01*0.1*7800</f>
        <v>68.64</v>
      </c>
    </row>
    <row r="27" spans="5:11" x14ac:dyDescent="0.2">
      <c r="E27" s="321"/>
      <c r="F27" s="314" t="s">
        <v>396</v>
      </c>
      <c r="G27" s="315" t="s">
        <v>55</v>
      </c>
      <c r="H27" s="316">
        <v>88</v>
      </c>
      <c r="I27" s="320">
        <v>80</v>
      </c>
      <c r="J27" s="318"/>
      <c r="K27" s="318"/>
    </row>
    <row r="28" spans="5:11" x14ac:dyDescent="0.2">
      <c r="E28" s="321"/>
      <c r="F28" s="314" t="s">
        <v>416</v>
      </c>
      <c r="G28" s="315" t="s">
        <v>55</v>
      </c>
      <c r="H28" s="316">
        <v>22</v>
      </c>
      <c r="I28" s="318">
        <v>3.04</v>
      </c>
      <c r="J28" s="318">
        <f>I28*H28</f>
        <v>66.88</v>
      </c>
      <c r="K28" s="318">
        <f>J28*8.98</f>
        <v>600.58240000000001</v>
      </c>
    </row>
    <row r="29" spans="5:11" x14ac:dyDescent="0.2">
      <c r="E29" s="321"/>
      <c r="F29" s="314" t="s">
        <v>417</v>
      </c>
      <c r="G29" s="315" t="s">
        <v>55</v>
      </c>
      <c r="H29" s="316">
        <f>22*5</f>
        <v>110</v>
      </c>
      <c r="I29" s="320">
        <v>80</v>
      </c>
      <c r="J29" s="318"/>
      <c r="K29" s="318"/>
    </row>
    <row r="30" spans="5:11" ht="33.75" x14ac:dyDescent="0.2">
      <c r="E30" s="321"/>
      <c r="F30" s="322" t="s">
        <v>418</v>
      </c>
      <c r="G30" s="315" t="s">
        <v>55</v>
      </c>
      <c r="H30" s="316">
        <v>110</v>
      </c>
      <c r="I30" s="316">
        <v>200</v>
      </c>
      <c r="J30" s="316">
        <f>I30*H30*0.001</f>
        <v>22</v>
      </c>
      <c r="K30" s="316">
        <f>J30*0.005*0.04*7800</f>
        <v>34.32</v>
      </c>
    </row>
    <row r="31" spans="5:11" x14ac:dyDescent="0.2">
      <c r="E31" s="321"/>
      <c r="F31" s="314" t="s">
        <v>401</v>
      </c>
      <c r="G31" s="315" t="s">
        <v>55</v>
      </c>
      <c r="H31" s="316">
        <v>110</v>
      </c>
      <c r="I31" s="320">
        <v>60</v>
      </c>
      <c r="J31" s="318"/>
      <c r="K31" s="318"/>
    </row>
    <row r="32" spans="5:11" x14ac:dyDescent="0.2">
      <c r="E32" s="321"/>
      <c r="F32" s="314" t="s">
        <v>419</v>
      </c>
      <c r="G32" s="315" t="s">
        <v>55</v>
      </c>
      <c r="H32" s="316">
        <v>110</v>
      </c>
      <c r="I32" s="320">
        <v>370</v>
      </c>
      <c r="J32" s="316">
        <f>I32*H32*0.001</f>
        <v>40.700000000000003</v>
      </c>
      <c r="K32" s="316">
        <f>J32*0.004*0.04*7800</f>
        <v>50.793600000000012</v>
      </c>
    </row>
    <row r="33" spans="5:11" x14ac:dyDescent="0.2">
      <c r="E33" s="321"/>
      <c r="F33" s="314" t="s">
        <v>404</v>
      </c>
      <c r="G33" s="315" t="s">
        <v>58</v>
      </c>
      <c r="H33" s="316">
        <v>30</v>
      </c>
      <c r="I33" s="320"/>
      <c r="J33" s="316"/>
      <c r="K33" s="316"/>
    </row>
    <row r="34" spans="5:11" x14ac:dyDescent="0.2">
      <c r="E34" s="324"/>
      <c r="F34" s="314" t="s">
        <v>405</v>
      </c>
      <c r="G34" s="315" t="s">
        <v>58</v>
      </c>
      <c r="H34" s="329">
        <v>54</v>
      </c>
      <c r="I34" s="318"/>
      <c r="J34" s="318"/>
      <c r="K34" s="318"/>
    </row>
    <row r="35" spans="5:11" x14ac:dyDescent="0.2">
      <c r="E35" s="98">
        <v>4</v>
      </c>
      <c r="F35" s="314" t="s">
        <v>406</v>
      </c>
      <c r="G35" s="315"/>
      <c r="H35" s="316"/>
      <c r="I35" s="318"/>
      <c r="J35" s="318"/>
      <c r="K35" s="318"/>
    </row>
    <row r="36" spans="5:11" x14ac:dyDescent="0.2">
      <c r="E36" s="325"/>
      <c r="F36" s="314" t="s">
        <v>420</v>
      </c>
      <c r="G36" s="315" t="s">
        <v>53</v>
      </c>
      <c r="H36" s="316">
        <f>3.04*22</f>
        <v>66.88</v>
      </c>
      <c r="I36" s="318"/>
      <c r="J36" s="318"/>
      <c r="K36" s="326"/>
    </row>
    <row r="37" spans="5:11" x14ac:dyDescent="0.2">
      <c r="E37" s="321"/>
      <c r="F37" s="314" t="s">
        <v>408</v>
      </c>
      <c r="G37" s="315" t="s">
        <v>53</v>
      </c>
      <c r="H37" s="316">
        <v>67</v>
      </c>
      <c r="I37" s="318"/>
      <c r="J37" s="327"/>
      <c r="K37" s="328"/>
    </row>
    <row r="38" spans="5:11" x14ac:dyDescent="0.2">
      <c r="E38" s="321"/>
      <c r="F38" s="314" t="s">
        <v>421</v>
      </c>
      <c r="G38" s="315" t="s">
        <v>55</v>
      </c>
      <c r="H38" s="316">
        <f>22*5</f>
        <v>110</v>
      </c>
      <c r="I38" s="318"/>
      <c r="J38" s="327"/>
      <c r="K38" s="328"/>
    </row>
    <row r="39" spans="5:11" x14ac:dyDescent="0.2">
      <c r="E39" s="321"/>
      <c r="F39" s="314" t="s">
        <v>422</v>
      </c>
      <c r="G39" s="315" t="s">
        <v>53</v>
      </c>
      <c r="H39" s="316">
        <v>67</v>
      </c>
      <c r="I39" s="318"/>
      <c r="J39" s="327"/>
      <c r="K39" s="328"/>
    </row>
    <row r="40" spans="5:11" x14ac:dyDescent="0.2">
      <c r="E40" s="321"/>
      <c r="F40" s="314" t="s">
        <v>423</v>
      </c>
      <c r="G40" s="315" t="s">
        <v>53</v>
      </c>
      <c r="H40" s="316">
        <f>3.04*22</f>
        <v>66.88</v>
      </c>
      <c r="I40" s="318"/>
      <c r="J40" s="327"/>
      <c r="K40" s="328"/>
    </row>
    <row r="41" spans="5:11" x14ac:dyDescent="0.2">
      <c r="E41" s="321"/>
      <c r="F41" s="314" t="s">
        <v>412</v>
      </c>
      <c r="G41" s="315" t="s">
        <v>58</v>
      </c>
      <c r="H41" s="316">
        <v>97</v>
      </c>
      <c r="I41" s="318"/>
      <c r="J41" s="327"/>
      <c r="K41" s="328"/>
    </row>
    <row r="42" spans="5:11" x14ac:dyDescent="0.2">
      <c r="E42" s="324"/>
      <c r="F42" s="314" t="s">
        <v>413</v>
      </c>
      <c r="G42" s="315"/>
      <c r="H42" s="316"/>
      <c r="I42" s="318"/>
      <c r="J42" s="327"/>
      <c r="K42" s="328"/>
    </row>
  </sheetData>
  <sheetProtection selectLockedCells="1" selectUnlockedCells="1"/>
  <mergeCells count="9">
    <mergeCell ref="A1:C1"/>
    <mergeCell ref="E1:K1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</sheetPr>
  <dimension ref="A1:IV38"/>
  <sheetViews>
    <sheetView view="pageBreakPreview" topLeftCell="A4" zoomScaleSheetLayoutView="100" workbookViewId="0">
      <selection activeCell="J31" sqref="J31"/>
    </sheetView>
  </sheetViews>
  <sheetFormatPr defaultColWidth="8.5703125" defaultRowHeight="11.25" x14ac:dyDescent="0.25"/>
  <cols>
    <col min="1" max="1" width="4.42578125" style="1" customWidth="1"/>
    <col min="2" max="2" width="5.42578125" style="1" customWidth="1"/>
    <col min="3" max="3" width="43.5703125" style="44" customWidth="1"/>
    <col min="4" max="4" width="5.42578125" style="1" customWidth="1"/>
    <col min="5" max="5" width="7.42578125" style="1" customWidth="1"/>
    <col min="6" max="6" width="0" style="1" hidden="1" customWidth="1"/>
    <col min="7" max="7" width="4.5703125" style="45" customWidth="1"/>
    <col min="8" max="8" width="4.5703125" style="1" customWidth="1"/>
    <col min="9" max="9" width="5.42578125" style="1" customWidth="1"/>
    <col min="10" max="10" width="4.5703125" style="1" customWidth="1"/>
    <col min="11" max="11" width="6.28515625" style="1" customWidth="1"/>
    <col min="12" max="12" width="5.140625" style="1" customWidth="1"/>
    <col min="13" max="13" width="6.42578125" style="1" customWidth="1"/>
    <col min="14" max="14" width="7.140625" style="1" customWidth="1"/>
    <col min="15" max="15" width="7.42578125" style="1" customWidth="1"/>
    <col min="16" max="16" width="6.42578125" style="1" customWidth="1"/>
    <col min="17" max="17" width="8.85546875" style="1" customWidth="1"/>
    <col min="18" max="16384" width="8.5703125" style="1"/>
  </cols>
  <sheetData>
    <row r="1" spans="1:20" s="11" customFormat="1" x14ac:dyDescent="0.25">
      <c r="A1" s="416" t="s">
        <v>30</v>
      </c>
      <c r="B1" s="416"/>
      <c r="C1" s="416"/>
      <c r="D1" s="416"/>
      <c r="E1" s="416"/>
      <c r="F1" s="416"/>
      <c r="G1" s="416"/>
      <c r="H1" s="47">
        <f>KPDV!A15</f>
        <v>3</v>
      </c>
      <c r="I1" s="46"/>
      <c r="J1" s="46"/>
      <c r="K1" s="46"/>
      <c r="L1" s="46"/>
    </row>
    <row r="2" spans="1:20" s="50" customFormat="1" x14ac:dyDescent="0.25">
      <c r="A2" s="3"/>
      <c r="B2" s="3"/>
      <c r="C2" s="3" t="s">
        <v>173</v>
      </c>
      <c r="D2" s="3"/>
      <c r="E2" s="3"/>
      <c r="F2" s="3"/>
      <c r="G2" s="3"/>
      <c r="H2" s="49"/>
      <c r="I2" s="3"/>
      <c r="J2" s="3"/>
      <c r="K2" s="3"/>
      <c r="L2" s="3"/>
    </row>
    <row r="3" spans="1:20" s="7" customFormat="1" x14ac:dyDescent="0.25">
      <c r="A3" s="51" t="str">
        <f>KPDV!A3</f>
        <v>Būves nosaukums: Daudzdzīvokļu dzīvojamās mājas fasādes vienkāršotā atjaunošana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20" s="7" customFormat="1" x14ac:dyDescent="0.25">
      <c r="A4" s="51" t="str">
        <f>KPDV!A4</f>
        <v>Objekta nosaukums:  Dzīvojamās ēkas fasažu  vienkāršotā atjaunošana Mirdzas Ķempes ielā 7, Liepājā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20" x14ac:dyDescent="0.25">
      <c r="A5" s="9" t="str">
        <f>KPDV!A5</f>
        <v>Objekta adrese:  M.Ķempes 7, Liepājā</v>
      </c>
      <c r="B5" s="9"/>
      <c r="C5" s="5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0" x14ac:dyDescent="0.25">
      <c r="A6" s="9" t="str">
        <f>KPDV!A6</f>
        <v>Pasūtījuma Nr.WS-38-17</v>
      </c>
      <c r="B6" s="9"/>
      <c r="C6" s="5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0" x14ac:dyDescent="0.25">
      <c r="A7" s="9" t="str">
        <f>KPDV!A7</f>
        <v>Pasūtītājs: SIA "Liepājas namu apsaimniekotājs"</v>
      </c>
      <c r="B7" s="9"/>
      <c r="C7" s="5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20" x14ac:dyDescent="0.25">
      <c r="A8" s="9"/>
      <c r="B8" s="9"/>
      <c r="C8" s="57" t="str">
        <f>AR!D9</f>
        <v>Tāme sastādīta 2018.gada tirgus cenās, pamatojoties uz:</v>
      </c>
      <c r="D8" s="9" t="str">
        <f>AR!E9</f>
        <v>AR un BK</v>
      </c>
      <c r="F8" s="9"/>
      <c r="G8" s="9" t="str">
        <f>AR!G9</f>
        <v>daļas rasējumiem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20" x14ac:dyDescent="0.25">
      <c r="A9" s="417" t="str">
        <f>AR!A10</f>
        <v>Tāmes izmaksas euro: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56">
        <f>Q31</f>
        <v>0</v>
      </c>
    </row>
    <row r="10" spans="1:20" s="13" customFormat="1" x14ac:dyDescent="0.25">
      <c r="B10" s="217"/>
      <c r="C10" s="217"/>
      <c r="D10" s="217"/>
      <c r="E10" s="217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7" t="str">
        <f>KPDV!B10</f>
        <v>Tāme sastādīta  2018.gada __._______</v>
      </c>
    </row>
    <row r="11" spans="1:20" s="7" customFormat="1" ht="10.15" customHeight="1" x14ac:dyDescent="0.25">
      <c r="A11" s="418" t="s">
        <v>36</v>
      </c>
      <c r="B11" s="418" t="s">
        <v>37</v>
      </c>
      <c r="C11" s="419" t="s">
        <v>38</v>
      </c>
      <c r="D11" s="420" t="s">
        <v>39</v>
      </c>
      <c r="E11" s="418" t="s">
        <v>40</v>
      </c>
      <c r="F11" s="58"/>
      <c r="G11" s="421" t="s">
        <v>41</v>
      </c>
      <c r="H11" s="421"/>
      <c r="I11" s="421"/>
      <c r="J11" s="421"/>
      <c r="K11" s="421"/>
      <c r="L11" s="421"/>
      <c r="M11" s="421" t="s">
        <v>42</v>
      </c>
      <c r="N11" s="421"/>
      <c r="O11" s="421"/>
      <c r="P11" s="421"/>
      <c r="Q11" s="421"/>
    </row>
    <row r="12" spans="1:20" s="7" customFormat="1" ht="120.75" x14ac:dyDescent="0.25">
      <c r="A12" s="418"/>
      <c r="B12" s="418"/>
      <c r="C12" s="419"/>
      <c r="D12" s="420"/>
      <c r="E12" s="418"/>
      <c r="F12" s="59"/>
      <c r="G12" s="60" t="s">
        <v>43</v>
      </c>
      <c r="H12" s="61" t="s">
        <v>44</v>
      </c>
      <c r="I12" s="61" t="s">
        <v>45</v>
      </c>
      <c r="J12" s="61" t="s">
        <v>46</v>
      </c>
      <c r="K12" s="61" t="s">
        <v>47</v>
      </c>
      <c r="L12" s="62" t="s">
        <v>48</v>
      </c>
      <c r="M12" s="60" t="s">
        <v>49</v>
      </c>
      <c r="N12" s="61" t="s">
        <v>45</v>
      </c>
      <c r="O12" s="61" t="s">
        <v>46</v>
      </c>
      <c r="P12" s="61" t="s">
        <v>47</v>
      </c>
      <c r="Q12" s="62" t="s">
        <v>50</v>
      </c>
    </row>
    <row r="13" spans="1:20" s="7" customFormat="1" x14ac:dyDescent="0.25">
      <c r="A13" s="63">
        <v>1</v>
      </c>
      <c r="B13" s="63">
        <f>A13+1</f>
        <v>2</v>
      </c>
      <c r="C13" s="64">
        <f>B13+1</f>
        <v>3</v>
      </c>
      <c r="D13" s="63">
        <f>C13+1</f>
        <v>4</v>
      </c>
      <c r="E13" s="63">
        <f>D13+1</f>
        <v>5</v>
      </c>
      <c r="F13" s="65"/>
      <c r="G13" s="66">
        <f>E13+1</f>
        <v>6</v>
      </c>
      <c r="H13" s="67">
        <f t="shared" ref="H13:Q13" si="0">G13+1</f>
        <v>7</v>
      </c>
      <c r="I13" s="67">
        <f t="shared" si="0"/>
        <v>8</v>
      </c>
      <c r="J13" s="67">
        <f t="shared" si="0"/>
        <v>9</v>
      </c>
      <c r="K13" s="68">
        <f t="shared" si="0"/>
        <v>10</v>
      </c>
      <c r="L13" s="63">
        <f t="shared" si="0"/>
        <v>11</v>
      </c>
      <c r="M13" s="66">
        <f t="shared" si="0"/>
        <v>12</v>
      </c>
      <c r="N13" s="67">
        <f t="shared" si="0"/>
        <v>13</v>
      </c>
      <c r="O13" s="67">
        <f t="shared" si="0"/>
        <v>14</v>
      </c>
      <c r="P13" s="67">
        <f t="shared" si="0"/>
        <v>15</v>
      </c>
      <c r="Q13" s="68">
        <f t="shared" si="0"/>
        <v>16</v>
      </c>
    </row>
    <row r="14" spans="1:20" x14ac:dyDescent="0.25">
      <c r="A14" s="19">
        <f t="shared" ref="A14:A27" si="1">IF(COUNTBLANK(B14)=1," ",COUNTA($B$14:B14))</f>
        <v>1</v>
      </c>
      <c r="B14" s="69" t="s">
        <v>51</v>
      </c>
      <c r="C14" s="70" t="s">
        <v>174</v>
      </c>
      <c r="D14" s="83" t="s">
        <v>126</v>
      </c>
      <c r="E14" s="218">
        <v>4</v>
      </c>
      <c r="F14" s="72"/>
      <c r="G14" s="72"/>
      <c r="H14" s="72"/>
      <c r="I14" s="72"/>
      <c r="J14" s="72"/>
      <c r="K14" s="72"/>
      <c r="L14" s="219"/>
      <c r="M14" s="219"/>
      <c r="N14" s="219"/>
      <c r="O14" s="219"/>
      <c r="P14" s="219"/>
      <c r="Q14" s="219"/>
    </row>
    <row r="15" spans="1:20" s="13" customFormat="1" ht="22.5" x14ac:dyDescent="0.25">
      <c r="A15" s="19">
        <f t="shared" si="1"/>
        <v>2</v>
      </c>
      <c r="B15" s="69" t="s">
        <v>51</v>
      </c>
      <c r="C15" s="220" t="s">
        <v>175</v>
      </c>
      <c r="D15" s="221" t="s">
        <v>176</v>
      </c>
      <c r="E15" s="221">
        <v>1</v>
      </c>
      <c r="F15" s="73"/>
      <c r="G15" s="73"/>
      <c r="H15" s="73"/>
      <c r="I15" s="73"/>
      <c r="J15" s="73"/>
      <c r="K15" s="73"/>
      <c r="L15" s="219"/>
      <c r="M15" s="219"/>
      <c r="N15" s="219"/>
      <c r="O15" s="219"/>
      <c r="P15" s="219"/>
      <c r="Q15" s="222"/>
      <c r="R15" s="422"/>
      <c r="S15" s="422"/>
      <c r="T15" s="422"/>
    </row>
    <row r="16" spans="1:20" s="224" customFormat="1" ht="22.5" x14ac:dyDescent="0.25">
      <c r="A16" s="19">
        <f t="shared" si="1"/>
        <v>3</v>
      </c>
      <c r="B16" s="69" t="s">
        <v>51</v>
      </c>
      <c r="C16" s="220" t="s">
        <v>177</v>
      </c>
      <c r="D16" s="223" t="s">
        <v>83</v>
      </c>
      <c r="E16" s="221">
        <v>56</v>
      </c>
      <c r="F16" s="223"/>
      <c r="G16" s="73"/>
      <c r="H16" s="73"/>
      <c r="I16" s="73"/>
      <c r="J16" s="73"/>
      <c r="K16" s="73"/>
      <c r="L16" s="219"/>
      <c r="M16" s="219"/>
      <c r="N16" s="219"/>
      <c r="O16" s="219"/>
      <c r="P16" s="219"/>
      <c r="Q16" s="222"/>
      <c r="R16" s="422"/>
      <c r="S16" s="422"/>
      <c r="T16" s="422"/>
    </row>
    <row r="17" spans="1:256" s="87" customFormat="1" ht="22.5" x14ac:dyDescent="0.25">
      <c r="A17" s="19">
        <f t="shared" si="1"/>
        <v>4</v>
      </c>
      <c r="B17" s="69" t="s">
        <v>51</v>
      </c>
      <c r="C17" s="70" t="s">
        <v>178</v>
      </c>
      <c r="D17" s="19" t="s">
        <v>58</v>
      </c>
      <c r="E17" s="71">
        <v>659</v>
      </c>
      <c r="F17" s="73"/>
      <c r="G17" s="73"/>
      <c r="H17" s="73"/>
      <c r="I17" s="80"/>
      <c r="J17" s="80"/>
      <c r="K17" s="73"/>
      <c r="L17" s="219"/>
      <c r="M17" s="219"/>
      <c r="N17" s="219"/>
      <c r="O17" s="219"/>
      <c r="P17" s="219"/>
      <c r="Q17" s="222"/>
      <c r="R17" s="422"/>
      <c r="S17" s="422"/>
      <c r="T17" s="422"/>
    </row>
    <row r="18" spans="1:256" s="13" customFormat="1" x14ac:dyDescent="0.25">
      <c r="A18" s="19" t="str">
        <f t="shared" si="1"/>
        <v xml:space="preserve"> </v>
      </c>
      <c r="B18" s="98"/>
      <c r="C18" s="88" t="s">
        <v>179</v>
      </c>
      <c r="D18" s="98" t="s">
        <v>74</v>
      </c>
      <c r="E18" s="73">
        <f>E17*F18</f>
        <v>98.85</v>
      </c>
      <c r="F18" s="73">
        <v>0.15</v>
      </c>
      <c r="G18" s="73"/>
      <c r="H18" s="73"/>
      <c r="I18" s="73"/>
      <c r="J18" s="73"/>
      <c r="K18" s="73"/>
      <c r="L18" s="219"/>
      <c r="M18" s="219"/>
      <c r="N18" s="219"/>
      <c r="O18" s="219"/>
      <c r="P18" s="219"/>
      <c r="Q18" s="222"/>
      <c r="R18" s="422"/>
      <c r="S18" s="422"/>
      <c r="T18" s="422"/>
    </row>
    <row r="19" spans="1:256" s="87" customFormat="1" ht="33.75" x14ac:dyDescent="0.25">
      <c r="A19" s="19">
        <f t="shared" si="1"/>
        <v>5</v>
      </c>
      <c r="B19" s="69" t="s">
        <v>51</v>
      </c>
      <c r="C19" s="225" t="s">
        <v>180</v>
      </c>
      <c r="D19" s="19" t="s">
        <v>58</v>
      </c>
      <c r="E19" s="71">
        <v>659</v>
      </c>
      <c r="F19" s="73"/>
      <c r="G19" s="73"/>
      <c r="H19" s="73"/>
      <c r="I19" s="80"/>
      <c r="J19" s="80"/>
      <c r="K19" s="73"/>
      <c r="L19" s="219"/>
      <c r="M19" s="219"/>
      <c r="N19" s="219"/>
      <c r="O19" s="219"/>
      <c r="P19" s="219"/>
      <c r="Q19" s="222"/>
      <c r="R19" s="422"/>
      <c r="S19" s="422"/>
      <c r="T19" s="422"/>
    </row>
    <row r="20" spans="1:256" s="13" customFormat="1" x14ac:dyDescent="0.25">
      <c r="A20" s="19" t="str">
        <f t="shared" si="1"/>
        <v xml:space="preserve"> </v>
      </c>
      <c r="B20" s="98"/>
      <c r="C20" s="108" t="s">
        <v>181</v>
      </c>
      <c r="D20" s="98" t="s">
        <v>93</v>
      </c>
      <c r="E20" s="73">
        <f>E19*F20</f>
        <v>691.95</v>
      </c>
      <c r="F20" s="73">
        <v>1.05</v>
      </c>
      <c r="G20" s="73"/>
      <c r="H20" s="73"/>
      <c r="I20" s="73"/>
      <c r="J20" s="73"/>
      <c r="K20" s="73"/>
      <c r="L20" s="219"/>
      <c r="M20" s="219"/>
      <c r="N20" s="219"/>
      <c r="O20" s="219"/>
      <c r="P20" s="219"/>
      <c r="Q20" s="222"/>
      <c r="R20" s="422"/>
      <c r="S20" s="422"/>
      <c r="T20" s="422"/>
    </row>
    <row r="21" spans="1:256" s="13" customFormat="1" x14ac:dyDescent="0.25">
      <c r="A21" s="19" t="str">
        <f t="shared" si="1"/>
        <v xml:space="preserve"> </v>
      </c>
      <c r="B21" s="98"/>
      <c r="C21" s="108" t="s">
        <v>100</v>
      </c>
      <c r="D21" s="98" t="s">
        <v>74</v>
      </c>
      <c r="E21" s="73">
        <f>E19*F21</f>
        <v>3295</v>
      </c>
      <c r="F21" s="73">
        <v>5</v>
      </c>
      <c r="G21" s="73"/>
      <c r="H21" s="73"/>
      <c r="I21" s="73"/>
      <c r="J21" s="73"/>
      <c r="K21" s="73"/>
      <c r="L21" s="219"/>
      <c r="M21" s="219"/>
      <c r="N21" s="219"/>
      <c r="O21" s="219"/>
      <c r="P21" s="219"/>
      <c r="Q21" s="222"/>
    </row>
    <row r="22" spans="1:256" s="13" customFormat="1" ht="33.75" x14ac:dyDescent="0.25">
      <c r="A22" s="19" t="str">
        <f t="shared" si="1"/>
        <v xml:space="preserve"> </v>
      </c>
      <c r="B22" s="226"/>
      <c r="C22" s="227" t="s">
        <v>182</v>
      </c>
      <c r="D22" s="98" t="s">
        <v>58</v>
      </c>
      <c r="E22" s="73">
        <v>34.200000000000003</v>
      </c>
      <c r="F22" s="73"/>
      <c r="G22" s="72"/>
      <c r="H22" s="73"/>
      <c r="I22" s="72"/>
      <c r="J22" s="85"/>
      <c r="K22" s="19"/>
      <c r="L22" s="219"/>
      <c r="M22" s="219"/>
      <c r="N22" s="219"/>
      <c r="O22" s="219"/>
      <c r="P22" s="219"/>
      <c r="Q22" s="222"/>
    </row>
    <row r="23" spans="1:256" s="79" customFormat="1" x14ac:dyDescent="0.25">
      <c r="A23" s="19" t="str">
        <f t="shared" si="1"/>
        <v xml:space="preserve"> </v>
      </c>
      <c r="B23" s="19"/>
      <c r="C23" s="70" t="s">
        <v>183</v>
      </c>
      <c r="D23" s="19" t="s">
        <v>93</v>
      </c>
      <c r="E23" s="72">
        <f>E22*F23</f>
        <v>35.910000000000004</v>
      </c>
      <c r="F23" s="19">
        <v>1.05</v>
      </c>
      <c r="G23" s="19"/>
      <c r="H23" s="19"/>
      <c r="I23" s="19"/>
      <c r="J23" s="72"/>
      <c r="K23" s="72"/>
      <c r="L23" s="219"/>
      <c r="M23" s="219"/>
      <c r="N23" s="219"/>
      <c r="O23" s="219"/>
      <c r="P23" s="219"/>
      <c r="Q23" s="222"/>
    </row>
    <row r="24" spans="1:256" s="79" customFormat="1" x14ac:dyDescent="0.25">
      <c r="A24" s="19" t="str">
        <f t="shared" si="1"/>
        <v xml:space="preserve"> </v>
      </c>
      <c r="B24" s="19"/>
      <c r="C24" s="70" t="s">
        <v>184</v>
      </c>
      <c r="D24" s="19" t="s">
        <v>74</v>
      </c>
      <c r="E24" s="72">
        <f>E22*F24</f>
        <v>171</v>
      </c>
      <c r="F24" s="72">
        <v>5</v>
      </c>
      <c r="G24" s="72"/>
      <c r="H24" s="72"/>
      <c r="I24" s="72"/>
      <c r="J24" s="72"/>
      <c r="K24" s="72"/>
      <c r="L24" s="219"/>
      <c r="M24" s="219"/>
      <c r="N24" s="219"/>
      <c r="O24" s="219"/>
      <c r="P24" s="219"/>
      <c r="Q24" s="222"/>
    </row>
    <row r="25" spans="1:256" s="79" customFormat="1" x14ac:dyDescent="0.25">
      <c r="A25" s="19" t="str">
        <f t="shared" si="1"/>
        <v xml:space="preserve"> </v>
      </c>
      <c r="B25" s="19"/>
      <c r="C25" s="70" t="s">
        <v>185</v>
      </c>
      <c r="D25" s="19" t="s">
        <v>83</v>
      </c>
      <c r="E25" s="72">
        <f>E22*F25</f>
        <v>171</v>
      </c>
      <c r="F25" s="72">
        <v>5</v>
      </c>
      <c r="G25" s="72"/>
      <c r="H25" s="72"/>
      <c r="I25" s="19"/>
      <c r="J25" s="72"/>
      <c r="K25" s="72"/>
      <c r="L25" s="219"/>
      <c r="M25" s="219"/>
      <c r="N25" s="219"/>
      <c r="O25" s="219"/>
      <c r="P25" s="219"/>
      <c r="Q25" s="222"/>
    </row>
    <row r="26" spans="1:256" s="119" customFormat="1" x14ac:dyDescent="0.25">
      <c r="A26" s="19">
        <f t="shared" si="1"/>
        <v>6</v>
      </c>
      <c r="B26" s="69" t="s">
        <v>51</v>
      </c>
      <c r="C26" s="116" t="s">
        <v>125</v>
      </c>
      <c r="D26" s="117" t="s">
        <v>186</v>
      </c>
      <c r="E26" s="80">
        <f>E14</f>
        <v>4</v>
      </c>
      <c r="F26" s="80"/>
      <c r="G26" s="80"/>
      <c r="H26" s="73"/>
      <c r="I26" s="118"/>
      <c r="J26" s="117"/>
      <c r="K26" s="80"/>
      <c r="L26" s="219"/>
      <c r="M26" s="219"/>
      <c r="N26" s="219"/>
      <c r="O26" s="219"/>
      <c r="P26" s="219"/>
      <c r="Q26" s="222"/>
    </row>
    <row r="27" spans="1:256" s="119" customFormat="1" x14ac:dyDescent="0.25">
      <c r="A27" s="19" t="str">
        <f t="shared" si="1"/>
        <v xml:space="preserve"> </v>
      </c>
      <c r="B27" s="69"/>
      <c r="C27" s="116" t="s">
        <v>187</v>
      </c>
      <c r="D27" s="117" t="s">
        <v>55</v>
      </c>
      <c r="E27" s="72">
        <f>ROUNDUP(E26*F27,0)</f>
        <v>1</v>
      </c>
      <c r="F27" s="80">
        <v>0.14285714285714285</v>
      </c>
      <c r="G27" s="80"/>
      <c r="H27" s="80"/>
      <c r="I27" s="118"/>
      <c r="J27" s="117"/>
      <c r="K27" s="80"/>
      <c r="L27" s="219"/>
      <c r="M27" s="219"/>
      <c r="N27" s="219"/>
      <c r="O27" s="219"/>
      <c r="P27" s="219"/>
      <c r="Q27" s="222"/>
    </row>
    <row r="28" spans="1:256" s="13" customFormat="1" x14ac:dyDescent="0.25">
      <c r="A28" s="81"/>
      <c r="B28" s="81"/>
      <c r="C28" s="120"/>
      <c r="D28" s="81"/>
      <c r="E28" s="121"/>
      <c r="F28" s="121"/>
      <c r="G28" s="121"/>
      <c r="H28" s="78"/>
      <c r="I28" s="121"/>
      <c r="J28" s="121"/>
      <c r="K28" s="121"/>
      <c r="L28" s="122"/>
      <c r="M28" s="122"/>
      <c r="N28" s="122"/>
      <c r="O28" s="122"/>
      <c r="P28" s="122"/>
      <c r="Q28" s="122"/>
    </row>
    <row r="29" spans="1:256" s="126" customFormat="1" ht="22.5" x14ac:dyDescent="0.25">
      <c r="A29" s="123"/>
      <c r="B29" s="124"/>
      <c r="C29" s="125" t="s">
        <v>128</v>
      </c>
      <c r="D29" s="81"/>
      <c r="E29" s="17"/>
      <c r="F29" s="17"/>
      <c r="G29" s="81"/>
      <c r="H29" s="81"/>
      <c r="I29" s="81"/>
      <c r="J29" s="81"/>
      <c r="K29" s="81"/>
      <c r="L29" s="81"/>
      <c r="M29" s="122">
        <f>SUM(M14:M27)</f>
        <v>0</v>
      </c>
      <c r="N29" s="122">
        <f t="shared" ref="N29:Q29" si="2">SUM(N14:N27)</f>
        <v>0</v>
      </c>
      <c r="O29" s="122">
        <f t="shared" si="2"/>
        <v>0</v>
      </c>
      <c r="P29" s="122">
        <f t="shared" si="2"/>
        <v>0</v>
      </c>
      <c r="Q29" s="122">
        <f t="shared" si="2"/>
        <v>0</v>
      </c>
      <c r="IR29" s="1"/>
      <c r="IS29" s="1"/>
      <c r="IT29" s="1"/>
      <c r="IU29" s="1"/>
      <c r="IV29" s="1"/>
    </row>
    <row r="30" spans="1:256" s="126" customFormat="1" ht="14.25" x14ac:dyDescent="0.25">
      <c r="A30" s="123"/>
      <c r="B30" s="124"/>
      <c r="C30" s="127"/>
      <c r="D30" s="81"/>
      <c r="E30" s="17"/>
      <c r="F30" s="17"/>
      <c r="G30" s="128"/>
      <c r="H30" s="81"/>
      <c r="I30" s="81"/>
      <c r="J30" s="81"/>
      <c r="K30" s="81"/>
      <c r="L30" s="81"/>
      <c r="M30" s="122"/>
      <c r="N30" s="122"/>
      <c r="O30" s="129"/>
      <c r="P30" s="122"/>
      <c r="Q30" s="122"/>
      <c r="IR30" s="1"/>
      <c r="IS30" s="1"/>
      <c r="IT30" s="1"/>
      <c r="IU30" s="1"/>
      <c r="IV30" s="1"/>
    </row>
    <row r="31" spans="1:256" s="126" customFormat="1" ht="14.25" x14ac:dyDescent="0.25">
      <c r="A31" s="123"/>
      <c r="B31" s="123"/>
      <c r="C31" s="125"/>
      <c r="D31" s="131"/>
      <c r="E31" s="17"/>
      <c r="F31" s="17"/>
      <c r="G31" s="81"/>
      <c r="H31" s="17"/>
      <c r="I31" s="81"/>
      <c r="J31" s="81"/>
      <c r="K31" s="81"/>
      <c r="L31" s="81"/>
      <c r="M31" s="132"/>
      <c r="N31" s="81"/>
      <c r="O31" s="132"/>
      <c r="P31" s="132"/>
      <c r="Q31" s="132"/>
      <c r="IR31" s="1"/>
      <c r="IS31" s="1"/>
      <c r="IT31" s="1"/>
      <c r="IU31" s="1"/>
      <c r="IV31" s="1"/>
    </row>
    <row r="32" spans="1:256" s="126" customFormat="1" ht="14.25" x14ac:dyDescent="0.25">
      <c r="A32" s="123"/>
      <c r="B32" s="123"/>
      <c r="C32" s="125"/>
      <c r="D32" s="131"/>
      <c r="E32" s="17"/>
      <c r="F32" s="17"/>
      <c r="G32" s="81"/>
      <c r="H32" s="17"/>
      <c r="I32" s="81"/>
      <c r="J32" s="81"/>
      <c r="K32" s="81"/>
      <c r="L32" s="81"/>
      <c r="M32" s="132"/>
      <c r="N32" s="81"/>
      <c r="O32" s="132"/>
      <c r="P32" s="132"/>
      <c r="Q32" s="132"/>
      <c r="IR32" s="1"/>
      <c r="IS32" s="1"/>
      <c r="IT32" s="1"/>
      <c r="IU32" s="1"/>
      <c r="IV32" s="1"/>
    </row>
    <row r="33" spans="1:256" s="126" customFormat="1" ht="14.25" x14ac:dyDescent="0.25">
      <c r="A33" s="133"/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IR33" s="1"/>
      <c r="IS33" s="1"/>
      <c r="IT33" s="1"/>
      <c r="IU33" s="1"/>
      <c r="IV33" s="1"/>
    </row>
    <row r="34" spans="1:256" s="79" customFormat="1" ht="15" x14ac:dyDescent="0.25">
      <c r="A34" s="133"/>
      <c r="B34"/>
      <c r="C34" s="39" t="s">
        <v>26</v>
      </c>
      <c r="D34" s="45"/>
      <c r="E34" s="45"/>
      <c r="F34" s="45"/>
      <c r="G34" s="134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IR34" s="1"/>
      <c r="IS34" s="1"/>
      <c r="IT34" s="1"/>
      <c r="IU34" s="1"/>
      <c r="IV34" s="1"/>
    </row>
    <row r="35" spans="1:256" s="135" customFormat="1" ht="15" x14ac:dyDescent="0.25">
      <c r="A35" s="133"/>
      <c r="B35"/>
      <c r="C35" s="41" t="s">
        <v>27</v>
      </c>
      <c r="D35" s="1"/>
      <c r="E35" s="1"/>
      <c r="F35" s="45"/>
      <c r="G35" s="27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IR35" s="1"/>
      <c r="IS35" s="1"/>
      <c r="IT35" s="1"/>
      <c r="IU35" s="1"/>
      <c r="IV35" s="1"/>
    </row>
    <row r="36" spans="1:256" s="136" customFormat="1" ht="15" x14ac:dyDescent="0.25">
      <c r="A36" s="133"/>
      <c r="B36"/>
      <c r="C36" s="29"/>
      <c r="D36" s="1"/>
      <c r="E36" s="1"/>
      <c r="F36" s="45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IR36" s="1"/>
      <c r="IS36" s="1"/>
      <c r="IT36" s="1"/>
      <c r="IU36" s="1"/>
      <c r="IV36" s="1"/>
    </row>
    <row r="37" spans="1:256" s="137" customFormat="1" ht="15" x14ac:dyDescent="0.25">
      <c r="A37" s="9"/>
      <c r="B37"/>
      <c r="C37" s="42" t="s">
        <v>28</v>
      </c>
      <c r="D37" s="1"/>
      <c r="E37" s="1"/>
      <c r="F37" s="45"/>
      <c r="G37" s="134"/>
      <c r="H37" s="9"/>
      <c r="I37" s="9"/>
      <c r="J37" s="9"/>
      <c r="K37" s="9"/>
      <c r="L37" s="9"/>
      <c r="M37" s="9"/>
      <c r="N37" s="9"/>
      <c r="O37" s="9"/>
      <c r="P37" s="9"/>
      <c r="Q37" s="9"/>
      <c r="IR37" s="1"/>
      <c r="IS37" s="1"/>
      <c r="IT37" s="1"/>
      <c r="IU37" s="1"/>
      <c r="IV37" s="1"/>
    </row>
    <row r="38" spans="1:256" s="137" customFormat="1" ht="15" x14ac:dyDescent="0.25">
      <c r="A38" s="9"/>
      <c r="B38"/>
      <c r="C38" s="43" t="s">
        <v>29</v>
      </c>
      <c r="D38" s="1"/>
      <c r="E38" s="1"/>
      <c r="F38" s="45"/>
      <c r="G38" s="138"/>
      <c r="H38" s="9"/>
      <c r="I38" s="9"/>
      <c r="J38" s="9"/>
      <c r="K38" s="9"/>
      <c r="L38" s="9"/>
      <c r="M38" s="9"/>
      <c r="N38" s="139"/>
      <c r="O38" s="9"/>
      <c r="P38" s="139"/>
      <c r="Q38" s="9"/>
      <c r="IR38" s="1"/>
      <c r="IS38" s="1"/>
      <c r="IT38" s="1"/>
      <c r="IU38" s="1"/>
      <c r="IV38" s="1"/>
    </row>
  </sheetData>
  <sheetProtection selectLockedCells="1" selectUnlockedCells="1"/>
  <mergeCells count="10">
    <mergeCell ref="R15:T20"/>
    <mergeCell ref="A1:G1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IV73"/>
  <sheetViews>
    <sheetView view="pageBreakPreview" topLeftCell="A43" zoomScaleSheetLayoutView="100" workbookViewId="0">
      <selection activeCell="C64" sqref="C64"/>
    </sheetView>
  </sheetViews>
  <sheetFormatPr defaultColWidth="8.5703125" defaultRowHeight="11.25" x14ac:dyDescent="0.25"/>
  <cols>
    <col min="1" max="1" width="4.42578125" style="1" customWidth="1"/>
    <col min="2" max="2" width="5.42578125" style="1" customWidth="1"/>
    <col min="3" max="3" width="50.7109375" style="44" customWidth="1"/>
    <col min="4" max="4" width="6.42578125" style="1" customWidth="1"/>
    <col min="5" max="5" width="6.7109375" style="1" customWidth="1"/>
    <col min="6" max="6" width="0" style="1" hidden="1" customWidth="1"/>
    <col min="7" max="7" width="5.7109375" style="45" customWidth="1"/>
    <col min="8" max="12" width="5.28515625" style="1" customWidth="1"/>
    <col min="13" max="13" width="6.42578125" style="1" customWidth="1"/>
    <col min="14" max="14" width="7.140625" style="1" customWidth="1"/>
    <col min="15" max="15" width="8.85546875" style="1" customWidth="1"/>
    <col min="16" max="16" width="6.42578125" style="1" customWidth="1"/>
    <col min="17" max="17" width="8.85546875" style="1" customWidth="1"/>
    <col min="18" max="16384" width="8.5703125" style="1"/>
  </cols>
  <sheetData>
    <row r="1" spans="1:17" s="11" customFormat="1" x14ac:dyDescent="0.25">
      <c r="B1" s="46"/>
      <c r="C1" s="46"/>
      <c r="D1" s="46"/>
      <c r="E1" s="46" t="s">
        <v>30</v>
      </c>
      <c r="F1" s="46"/>
      <c r="G1" s="46"/>
      <c r="H1" s="47">
        <f>KPDV!A16</f>
        <v>4</v>
      </c>
      <c r="I1" s="46"/>
      <c r="J1" s="46"/>
      <c r="K1" s="46"/>
      <c r="L1" s="46"/>
    </row>
    <row r="2" spans="1:17" s="50" customFormat="1" x14ac:dyDescent="0.25">
      <c r="A2" s="3"/>
      <c r="B2" s="3"/>
      <c r="C2" s="3" t="s">
        <v>188</v>
      </c>
      <c r="D2" s="3"/>
      <c r="E2" s="3"/>
      <c r="F2" s="3"/>
      <c r="G2" s="3"/>
      <c r="H2" s="49"/>
      <c r="I2" s="3"/>
      <c r="J2" s="3"/>
      <c r="K2" s="3"/>
      <c r="L2" s="3"/>
    </row>
    <row r="3" spans="1:17" s="7" customFormat="1" x14ac:dyDescent="0.25">
      <c r="A3" s="51" t="str">
        <f>KPDV!A3</f>
        <v>Būves nosaukums: Daudzdzīvokļu dzīvojamās mājas fasādes vienkāršotā atjaunošana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7" s="7" customFormat="1" x14ac:dyDescent="0.25">
      <c r="A4" s="51" t="str">
        <f>KPDV!A4</f>
        <v>Objekta nosaukums:  Dzīvojamās ēkas fasažu  vienkāršotā atjaunošana Mirdzas Ķempes ielā 7, Liepājā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7" x14ac:dyDescent="0.25">
      <c r="A5" s="9" t="str">
        <f>KPDV!A5</f>
        <v>Objekta adrese:  M.Ķempes 7, Liepājā</v>
      </c>
      <c r="B5" s="9"/>
      <c r="C5" s="5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x14ac:dyDescent="0.25">
      <c r="A6" s="9" t="str">
        <f>KPDV!A6</f>
        <v>Pasūtījuma Nr.WS-38-17</v>
      </c>
      <c r="B6" s="9"/>
      <c r="C6" s="5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25">
      <c r="A7" s="9" t="str">
        <f>KPDV!A7</f>
        <v>Pasūtītājs: SIA "Liepājas namu apsaimniekotājs"</v>
      </c>
      <c r="B7" s="9"/>
      <c r="C7" s="5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A8" s="9"/>
      <c r="B8" s="9"/>
      <c r="C8" s="57" t="str">
        <f>AR!D9</f>
        <v>Tāme sastādīta 2018.gada tirgus cenās, pamatojoties uz:</v>
      </c>
      <c r="D8" s="9" t="str">
        <f>AR!E9</f>
        <v>AR un BK</v>
      </c>
      <c r="F8" s="9"/>
      <c r="G8" s="9" t="str">
        <f>AR!G9</f>
        <v>daļas rasējumiem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25">
      <c r="A9" s="417" t="str">
        <f>pagrabs!A9</f>
        <v>Tāmes izmaksas euro: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56">
        <f>Q66</f>
        <v>0</v>
      </c>
    </row>
    <row r="10" spans="1:17" s="13" customFormat="1" x14ac:dyDescent="0.25"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7" t="str">
        <f>KPDV!B10</f>
        <v>Tāme sastādīta  2018.gada __._______</v>
      </c>
    </row>
    <row r="11" spans="1:17" s="7" customFormat="1" ht="10.15" customHeight="1" x14ac:dyDescent="0.25">
      <c r="A11" s="418" t="s">
        <v>36</v>
      </c>
      <c r="B11" s="418" t="s">
        <v>37</v>
      </c>
      <c r="C11" s="419" t="s">
        <v>38</v>
      </c>
      <c r="D11" s="420" t="s">
        <v>39</v>
      </c>
      <c r="E11" s="418" t="s">
        <v>40</v>
      </c>
      <c r="F11" s="58"/>
      <c r="G11" s="421" t="s">
        <v>41</v>
      </c>
      <c r="H11" s="421"/>
      <c r="I11" s="421"/>
      <c r="J11" s="421"/>
      <c r="K11" s="421"/>
      <c r="L11" s="421"/>
      <c r="M11" s="421" t="s">
        <v>42</v>
      </c>
      <c r="N11" s="421"/>
      <c r="O11" s="421"/>
      <c r="P11" s="421"/>
      <c r="Q11" s="421"/>
    </row>
    <row r="12" spans="1:17" s="7" customFormat="1" ht="66" x14ac:dyDescent="0.25">
      <c r="A12" s="418"/>
      <c r="B12" s="418"/>
      <c r="C12" s="419"/>
      <c r="D12" s="420"/>
      <c r="E12" s="418"/>
      <c r="F12" s="59"/>
      <c r="G12" s="60" t="s">
        <v>43</v>
      </c>
      <c r="H12" s="61" t="s">
        <v>189</v>
      </c>
      <c r="I12" s="61" t="s">
        <v>190</v>
      </c>
      <c r="J12" s="61" t="s">
        <v>191</v>
      </c>
      <c r="K12" s="61" t="s">
        <v>192</v>
      </c>
      <c r="L12" s="62" t="s">
        <v>193</v>
      </c>
      <c r="M12" s="60" t="s">
        <v>49</v>
      </c>
      <c r="N12" s="61" t="s">
        <v>190</v>
      </c>
      <c r="O12" s="61" t="s">
        <v>191</v>
      </c>
      <c r="P12" s="61" t="s">
        <v>192</v>
      </c>
      <c r="Q12" s="62" t="s">
        <v>194</v>
      </c>
    </row>
    <row r="13" spans="1:17" s="7" customFormat="1" x14ac:dyDescent="0.25">
      <c r="A13" s="63">
        <v>1</v>
      </c>
      <c r="B13" s="63">
        <f>A13+1</f>
        <v>2</v>
      </c>
      <c r="C13" s="64">
        <f>B13+1</f>
        <v>3</v>
      </c>
      <c r="D13" s="63">
        <f>C13+1</f>
        <v>4</v>
      </c>
      <c r="E13" s="63">
        <f>D13+1</f>
        <v>5</v>
      </c>
      <c r="F13" s="65"/>
      <c r="G13" s="66">
        <f>E13+1</f>
        <v>6</v>
      </c>
      <c r="H13" s="67">
        <f t="shared" ref="H13:Q13" si="0">G13+1</f>
        <v>7</v>
      </c>
      <c r="I13" s="67">
        <f t="shared" si="0"/>
        <v>8</v>
      </c>
      <c r="J13" s="67">
        <f t="shared" si="0"/>
        <v>9</v>
      </c>
      <c r="K13" s="68">
        <f t="shared" si="0"/>
        <v>10</v>
      </c>
      <c r="L13" s="63">
        <f t="shared" si="0"/>
        <v>11</v>
      </c>
      <c r="M13" s="66">
        <f t="shared" si="0"/>
        <v>12</v>
      </c>
      <c r="N13" s="67">
        <f t="shared" si="0"/>
        <v>13</v>
      </c>
      <c r="O13" s="67">
        <f t="shared" si="0"/>
        <v>14</v>
      </c>
      <c r="P13" s="67">
        <f t="shared" si="0"/>
        <v>15</v>
      </c>
      <c r="Q13" s="68">
        <f t="shared" si="0"/>
        <v>16</v>
      </c>
    </row>
    <row r="14" spans="1:17" s="7" customFormat="1" x14ac:dyDescent="0.25">
      <c r="A14" s="19">
        <f t="shared" ref="A14:A62" si="1">IF(COUNTBLANK(B14)=1," ",COUNTA($B$14:B14))</f>
        <v>1</v>
      </c>
      <c r="B14" s="69" t="s">
        <v>51</v>
      </c>
      <c r="C14" s="228" t="s">
        <v>195</v>
      </c>
      <c r="D14" s="229" t="s">
        <v>196</v>
      </c>
      <c r="E14" s="229">
        <v>4.9000000000000004</v>
      </c>
      <c r="F14" s="229"/>
      <c r="G14" s="72"/>
      <c r="H14" s="72"/>
      <c r="I14" s="72"/>
      <c r="J14" s="72"/>
      <c r="K14" s="72"/>
      <c r="L14" s="219"/>
      <c r="M14" s="219"/>
      <c r="N14" s="219"/>
      <c r="O14" s="219"/>
      <c r="P14" s="219"/>
      <c r="Q14" s="222"/>
    </row>
    <row r="15" spans="1:17" x14ac:dyDescent="0.25">
      <c r="A15" s="19">
        <f t="shared" si="1"/>
        <v>2</v>
      </c>
      <c r="B15" s="69" t="s">
        <v>51</v>
      </c>
      <c r="C15" s="70" t="s">
        <v>197</v>
      </c>
      <c r="D15" s="19" t="s">
        <v>126</v>
      </c>
      <c r="E15" s="71">
        <v>156.5</v>
      </c>
      <c r="F15" s="83"/>
      <c r="G15" s="72"/>
      <c r="H15" s="73"/>
      <c r="I15" s="72"/>
      <c r="J15" s="72"/>
      <c r="K15" s="72"/>
      <c r="L15" s="219"/>
      <c r="M15" s="219"/>
      <c r="N15" s="219"/>
      <c r="O15" s="219"/>
      <c r="P15" s="219"/>
      <c r="Q15" s="222"/>
    </row>
    <row r="16" spans="1:17" s="87" customFormat="1" ht="22.35" customHeight="1" x14ac:dyDescent="0.25">
      <c r="A16" s="19">
        <f t="shared" si="1"/>
        <v>3</v>
      </c>
      <c r="B16" s="69" t="s">
        <v>51</v>
      </c>
      <c r="C16" s="70" t="s">
        <v>198</v>
      </c>
      <c r="D16" s="19" t="s">
        <v>58</v>
      </c>
      <c r="E16" s="71">
        <v>388.33</v>
      </c>
      <c r="F16" s="73"/>
      <c r="G16" s="73"/>
      <c r="H16" s="73"/>
      <c r="I16" s="80"/>
      <c r="J16" s="80"/>
      <c r="K16" s="73"/>
      <c r="L16" s="219"/>
      <c r="M16" s="219"/>
      <c r="N16" s="219"/>
      <c r="O16" s="219"/>
      <c r="P16" s="219"/>
      <c r="Q16" s="222"/>
    </row>
    <row r="17" spans="1:17" s="13" customFormat="1" ht="22.5" x14ac:dyDescent="0.25">
      <c r="A17" s="19" t="str">
        <f t="shared" si="1"/>
        <v xml:space="preserve"> </v>
      </c>
      <c r="B17" s="98"/>
      <c r="C17" s="220" t="s">
        <v>199</v>
      </c>
      <c r="D17" s="98" t="s">
        <v>74</v>
      </c>
      <c r="E17" s="73">
        <f>E16*F17</f>
        <v>194.16499999999999</v>
      </c>
      <c r="F17" s="73">
        <v>0.5</v>
      </c>
      <c r="G17" s="73"/>
      <c r="H17" s="73"/>
      <c r="I17" s="73"/>
      <c r="J17" s="73"/>
      <c r="K17" s="73"/>
      <c r="L17" s="219"/>
      <c r="M17" s="219"/>
      <c r="N17" s="219"/>
      <c r="O17" s="219"/>
      <c r="P17" s="219"/>
      <c r="Q17" s="222"/>
    </row>
    <row r="18" spans="1:17" s="79" customFormat="1" x14ac:dyDescent="0.25">
      <c r="A18" s="19">
        <f t="shared" si="1"/>
        <v>4</v>
      </c>
      <c r="B18" s="69" t="s">
        <v>51</v>
      </c>
      <c r="C18" s="70" t="s">
        <v>200</v>
      </c>
      <c r="D18" s="19" t="s">
        <v>58</v>
      </c>
      <c r="E18" s="71">
        <f>E16</f>
        <v>388.33</v>
      </c>
      <c r="F18" s="72"/>
      <c r="G18" s="72"/>
      <c r="H18" s="73"/>
      <c r="I18" s="72"/>
      <c r="J18" s="72"/>
      <c r="K18" s="72"/>
      <c r="L18" s="219"/>
      <c r="M18" s="219"/>
      <c r="N18" s="219"/>
      <c r="O18" s="219"/>
      <c r="P18" s="219"/>
      <c r="Q18" s="222"/>
    </row>
    <row r="19" spans="1:17" s="79" customFormat="1" ht="22.5" x14ac:dyDescent="0.25">
      <c r="A19" s="19" t="str">
        <f t="shared" si="1"/>
        <v xml:space="preserve"> </v>
      </c>
      <c r="B19" s="19"/>
      <c r="C19" s="105" t="s">
        <v>201</v>
      </c>
      <c r="D19" s="72" t="s">
        <v>74</v>
      </c>
      <c r="E19" s="72">
        <f>E18*F19</f>
        <v>388.33</v>
      </c>
      <c r="F19" s="72">
        <v>1</v>
      </c>
      <c r="G19" s="72"/>
      <c r="H19" s="72"/>
      <c r="I19" s="72"/>
      <c r="J19" s="72"/>
      <c r="K19" s="72"/>
      <c r="L19" s="219"/>
      <c r="M19" s="219"/>
      <c r="N19" s="219"/>
      <c r="O19" s="219"/>
      <c r="P19" s="219"/>
      <c r="Q19" s="222"/>
    </row>
    <row r="20" spans="1:17" s="13" customFormat="1" ht="33.75" x14ac:dyDescent="0.25">
      <c r="A20" s="19">
        <f t="shared" si="1"/>
        <v>5</v>
      </c>
      <c r="B20" s="69" t="s">
        <v>51</v>
      </c>
      <c r="C20" s="227" t="s">
        <v>202</v>
      </c>
      <c r="D20" s="98" t="s">
        <v>58</v>
      </c>
      <c r="E20" s="73">
        <v>201</v>
      </c>
      <c r="F20" s="73"/>
      <c r="G20" s="72"/>
      <c r="H20" s="73"/>
      <c r="I20" s="72"/>
      <c r="J20" s="85"/>
      <c r="K20" s="19"/>
      <c r="L20" s="219"/>
      <c r="M20" s="219"/>
      <c r="N20" s="219"/>
      <c r="O20" s="219"/>
      <c r="P20" s="219"/>
      <c r="Q20" s="222"/>
    </row>
    <row r="21" spans="1:17" s="79" customFormat="1" x14ac:dyDescent="0.25">
      <c r="A21" s="19" t="str">
        <f t="shared" si="1"/>
        <v xml:space="preserve"> </v>
      </c>
      <c r="B21" s="19"/>
      <c r="C21" s="70" t="s">
        <v>203</v>
      </c>
      <c r="D21" s="19" t="s">
        <v>93</v>
      </c>
      <c r="E21" s="72">
        <f>E20*F21</f>
        <v>211.05</v>
      </c>
      <c r="F21" s="19">
        <v>1.05</v>
      </c>
      <c r="G21" s="19"/>
      <c r="H21" s="19"/>
      <c r="I21" s="19"/>
      <c r="J21" s="72"/>
      <c r="K21" s="72"/>
      <c r="L21" s="219"/>
      <c r="M21" s="219"/>
      <c r="N21" s="219"/>
      <c r="O21" s="219"/>
      <c r="P21" s="219"/>
      <c r="Q21" s="222"/>
    </row>
    <row r="22" spans="1:17" s="79" customFormat="1" x14ac:dyDescent="0.25">
      <c r="A22" s="19" t="str">
        <f t="shared" si="1"/>
        <v xml:space="preserve"> </v>
      </c>
      <c r="B22" s="19"/>
      <c r="C22" s="70" t="s">
        <v>204</v>
      </c>
      <c r="D22" s="19" t="s">
        <v>74</v>
      </c>
      <c r="E22" s="72">
        <f>E20*F22</f>
        <v>1005</v>
      </c>
      <c r="F22" s="72">
        <v>5</v>
      </c>
      <c r="G22" s="72"/>
      <c r="H22" s="72"/>
      <c r="I22" s="72"/>
      <c r="J22" s="72"/>
      <c r="K22" s="72"/>
      <c r="L22" s="219"/>
      <c r="M22" s="219"/>
      <c r="N22" s="219"/>
      <c r="O22" s="219"/>
      <c r="P22" s="219"/>
      <c r="Q22" s="222"/>
    </row>
    <row r="23" spans="1:17" s="79" customFormat="1" ht="33.75" x14ac:dyDescent="0.25">
      <c r="A23" s="19" t="str">
        <f t="shared" si="1"/>
        <v xml:space="preserve"> </v>
      </c>
      <c r="B23" s="19"/>
      <c r="C23" s="105" t="s">
        <v>205</v>
      </c>
      <c r="D23" s="19" t="s">
        <v>83</v>
      </c>
      <c r="E23" s="72">
        <f>E20*F23</f>
        <v>1005</v>
      </c>
      <c r="F23" s="72">
        <v>5</v>
      </c>
      <c r="G23" s="72"/>
      <c r="H23" s="72"/>
      <c r="I23" s="19"/>
      <c r="J23" s="72"/>
      <c r="K23" s="72"/>
      <c r="L23" s="219"/>
      <c r="M23" s="219"/>
      <c r="N23" s="219"/>
      <c r="O23" s="219"/>
      <c r="P23" s="219"/>
      <c r="Q23" s="222"/>
    </row>
    <row r="24" spans="1:17" s="13" customFormat="1" ht="33.75" x14ac:dyDescent="0.25">
      <c r="A24" s="19">
        <f t="shared" si="1"/>
        <v>6</v>
      </c>
      <c r="B24" s="69" t="s">
        <v>51</v>
      </c>
      <c r="C24" s="227" t="s">
        <v>206</v>
      </c>
      <c r="D24" s="98" t="s">
        <v>58</v>
      </c>
      <c r="E24" s="73">
        <v>82.5</v>
      </c>
      <c r="F24" s="73"/>
      <c r="G24" s="72"/>
      <c r="H24" s="73"/>
      <c r="I24" s="72"/>
      <c r="J24" s="85"/>
      <c r="K24" s="19"/>
      <c r="L24" s="219"/>
      <c r="M24" s="219"/>
      <c r="N24" s="219"/>
      <c r="O24" s="219"/>
      <c r="P24" s="219"/>
      <c r="Q24" s="222"/>
    </row>
    <row r="25" spans="1:17" s="79" customFormat="1" x14ac:dyDescent="0.25">
      <c r="A25" s="19" t="str">
        <f t="shared" si="1"/>
        <v xml:space="preserve"> </v>
      </c>
      <c r="B25" s="19"/>
      <c r="C25" s="70" t="s">
        <v>207</v>
      </c>
      <c r="D25" s="19" t="s">
        <v>93</v>
      </c>
      <c r="E25" s="72">
        <f>E24*F25</f>
        <v>86.625</v>
      </c>
      <c r="F25" s="19">
        <v>1.05</v>
      </c>
      <c r="G25" s="19"/>
      <c r="H25" s="19"/>
      <c r="I25" s="19"/>
      <c r="J25" s="72"/>
      <c r="K25" s="72"/>
      <c r="L25" s="219"/>
      <c r="M25" s="219"/>
      <c r="N25" s="219"/>
      <c r="O25" s="219"/>
      <c r="P25" s="219"/>
      <c r="Q25" s="222"/>
    </row>
    <row r="26" spans="1:17" s="79" customFormat="1" x14ac:dyDescent="0.25">
      <c r="A26" s="19" t="str">
        <f t="shared" si="1"/>
        <v xml:space="preserve"> </v>
      </c>
      <c r="B26" s="19"/>
      <c r="C26" s="70" t="s">
        <v>184</v>
      </c>
      <c r="D26" s="19" t="s">
        <v>74</v>
      </c>
      <c r="E26" s="72">
        <f>E24*F26</f>
        <v>412.5</v>
      </c>
      <c r="F26" s="72">
        <v>5</v>
      </c>
      <c r="G26" s="72"/>
      <c r="H26" s="72"/>
      <c r="I26" s="72"/>
      <c r="J26" s="72"/>
      <c r="K26" s="72"/>
      <c r="L26" s="219"/>
      <c r="M26" s="219"/>
      <c r="N26" s="219"/>
      <c r="O26" s="219"/>
      <c r="P26" s="219"/>
      <c r="Q26" s="222"/>
    </row>
    <row r="27" spans="1:17" s="79" customFormat="1" ht="33.75" x14ac:dyDescent="0.25">
      <c r="A27" s="19" t="str">
        <f t="shared" si="1"/>
        <v xml:space="preserve"> </v>
      </c>
      <c r="B27" s="19"/>
      <c r="C27" s="105" t="s">
        <v>205</v>
      </c>
      <c r="D27" s="19" t="s">
        <v>83</v>
      </c>
      <c r="E27" s="72">
        <f>E24*F27</f>
        <v>412.5</v>
      </c>
      <c r="F27" s="72">
        <v>5</v>
      </c>
      <c r="G27" s="72"/>
      <c r="H27" s="72"/>
      <c r="I27" s="19"/>
      <c r="J27" s="72"/>
      <c r="K27" s="72"/>
      <c r="L27" s="219"/>
      <c r="M27" s="219"/>
      <c r="N27" s="219"/>
      <c r="O27" s="219"/>
      <c r="P27" s="219"/>
      <c r="Q27" s="222"/>
    </row>
    <row r="28" spans="1:17" s="13" customFormat="1" ht="47.45" customHeight="1" x14ac:dyDescent="0.25">
      <c r="A28" s="19">
        <f t="shared" si="1"/>
        <v>7</v>
      </c>
      <c r="B28" s="69" t="s">
        <v>51</v>
      </c>
      <c r="C28" s="227" t="s">
        <v>208</v>
      </c>
      <c r="D28" s="98" t="s">
        <v>58</v>
      </c>
      <c r="E28" s="73">
        <v>201.3</v>
      </c>
      <c r="F28" s="73"/>
      <c r="G28" s="72"/>
      <c r="H28" s="73"/>
      <c r="I28" s="72"/>
      <c r="J28" s="85"/>
      <c r="K28" s="19"/>
      <c r="L28" s="219"/>
      <c r="M28" s="219"/>
      <c r="N28" s="219"/>
      <c r="O28" s="219"/>
      <c r="P28" s="219"/>
      <c r="Q28" s="222"/>
    </row>
    <row r="29" spans="1:17" s="79" customFormat="1" x14ac:dyDescent="0.25">
      <c r="A29" s="19" t="str">
        <f t="shared" si="1"/>
        <v xml:space="preserve"> </v>
      </c>
      <c r="B29" s="19"/>
      <c r="C29" s="70" t="s">
        <v>181</v>
      </c>
      <c r="D29" s="19" t="s">
        <v>93</v>
      </c>
      <c r="E29" s="72">
        <f>E28*F29</f>
        <v>211.36500000000001</v>
      </c>
      <c r="F29" s="19">
        <v>1.05</v>
      </c>
      <c r="G29" s="19"/>
      <c r="H29" s="19"/>
      <c r="I29" s="19"/>
      <c r="J29" s="72"/>
      <c r="K29" s="72"/>
      <c r="L29" s="219"/>
      <c r="M29" s="219"/>
      <c r="N29" s="219"/>
      <c r="O29" s="219"/>
      <c r="P29" s="219"/>
      <c r="Q29" s="222"/>
    </row>
    <row r="30" spans="1:17" s="79" customFormat="1" x14ac:dyDescent="0.25">
      <c r="A30" s="19" t="str">
        <f t="shared" si="1"/>
        <v xml:space="preserve"> </v>
      </c>
      <c r="B30" s="19"/>
      <c r="C30" s="70" t="s">
        <v>204</v>
      </c>
      <c r="D30" s="19" t="s">
        <v>74</v>
      </c>
      <c r="E30" s="72">
        <f>E28*F30</f>
        <v>1006.5</v>
      </c>
      <c r="F30" s="72">
        <v>5</v>
      </c>
      <c r="G30" s="72"/>
      <c r="H30" s="72"/>
      <c r="I30" s="72"/>
      <c r="J30" s="72"/>
      <c r="K30" s="72"/>
      <c r="L30" s="219"/>
      <c r="M30" s="219"/>
      <c r="N30" s="219"/>
      <c r="O30" s="219"/>
      <c r="P30" s="219"/>
      <c r="Q30" s="222"/>
    </row>
    <row r="31" spans="1:17" s="79" customFormat="1" ht="33.75" x14ac:dyDescent="0.25">
      <c r="A31" s="19" t="str">
        <f t="shared" si="1"/>
        <v xml:space="preserve"> </v>
      </c>
      <c r="B31" s="19"/>
      <c r="C31" s="105" t="s">
        <v>205</v>
      </c>
      <c r="D31" s="19" t="s">
        <v>83</v>
      </c>
      <c r="E31" s="72">
        <f>E28*F31</f>
        <v>1006.5</v>
      </c>
      <c r="F31" s="72">
        <v>5</v>
      </c>
      <c r="G31" s="72"/>
      <c r="H31" s="72"/>
      <c r="I31" s="19"/>
      <c r="J31" s="72"/>
      <c r="K31" s="72"/>
      <c r="L31" s="219"/>
      <c r="M31" s="219"/>
      <c r="N31" s="219"/>
      <c r="O31" s="219"/>
      <c r="P31" s="219"/>
      <c r="Q31" s="222"/>
    </row>
    <row r="32" spans="1:17" x14ac:dyDescent="0.25">
      <c r="A32" s="19">
        <f t="shared" si="1"/>
        <v>8</v>
      </c>
      <c r="B32" s="69" t="s">
        <v>51</v>
      </c>
      <c r="C32" s="70" t="s">
        <v>209</v>
      </c>
      <c r="D32" s="19" t="s">
        <v>126</v>
      </c>
      <c r="E32" s="71">
        <v>93.4</v>
      </c>
      <c r="F32" s="19"/>
      <c r="G32" s="72"/>
      <c r="H32" s="73"/>
      <c r="I32" s="72"/>
      <c r="J32" s="72"/>
      <c r="K32" s="72"/>
      <c r="L32" s="219"/>
      <c r="M32" s="219"/>
      <c r="N32" s="219"/>
      <c r="O32" s="219"/>
      <c r="P32" s="219"/>
      <c r="Q32" s="222"/>
    </row>
    <row r="33" spans="1:17" s="13" customFormat="1" ht="61.7" customHeight="1" x14ac:dyDescent="0.25">
      <c r="A33" s="19">
        <f t="shared" si="1"/>
        <v>9</v>
      </c>
      <c r="B33" s="69" t="s">
        <v>51</v>
      </c>
      <c r="C33" s="88" t="s">
        <v>210</v>
      </c>
      <c r="D33" s="19" t="s">
        <v>58</v>
      </c>
      <c r="E33" s="72">
        <v>27.5</v>
      </c>
      <c r="F33" s="73"/>
      <c r="G33" s="73"/>
      <c r="H33" s="73"/>
      <c r="I33" s="80"/>
      <c r="J33" s="80"/>
      <c r="K33" s="73"/>
      <c r="L33" s="219"/>
      <c r="M33" s="219"/>
      <c r="N33" s="219"/>
      <c r="O33" s="219"/>
      <c r="P33" s="219"/>
      <c r="Q33" s="222"/>
    </row>
    <row r="34" spans="1:17" s="13" customFormat="1" x14ac:dyDescent="0.25">
      <c r="A34" s="19" t="str">
        <f t="shared" si="1"/>
        <v xml:space="preserve"> </v>
      </c>
      <c r="B34" s="98"/>
      <c r="C34" s="88" t="s">
        <v>97</v>
      </c>
      <c r="D34" s="98" t="s">
        <v>74</v>
      </c>
      <c r="E34" s="73">
        <f>E33*F34</f>
        <v>137.5</v>
      </c>
      <c r="F34" s="109">
        <v>5</v>
      </c>
      <c r="G34" s="73"/>
      <c r="H34" s="73"/>
      <c r="I34" s="73"/>
      <c r="J34" s="73"/>
      <c r="K34" s="73"/>
      <c r="L34" s="219"/>
      <c r="M34" s="219"/>
      <c r="N34" s="219"/>
      <c r="O34" s="219"/>
      <c r="P34" s="219"/>
      <c r="Q34" s="222"/>
    </row>
    <row r="35" spans="1:17" s="13" customFormat="1" x14ac:dyDescent="0.25">
      <c r="A35" s="19" t="str">
        <f t="shared" si="1"/>
        <v xml:space="preserve"> </v>
      </c>
      <c r="B35" s="98"/>
      <c r="C35" s="108" t="s">
        <v>211</v>
      </c>
      <c r="D35" s="98" t="s">
        <v>93</v>
      </c>
      <c r="E35" s="73">
        <f>E33*F35</f>
        <v>60.500000000000007</v>
      </c>
      <c r="F35" s="73">
        <v>2.2000000000000002</v>
      </c>
      <c r="G35" s="73"/>
      <c r="H35" s="73"/>
      <c r="I35" s="73"/>
      <c r="J35" s="73"/>
      <c r="K35" s="73"/>
      <c r="L35" s="219"/>
      <c r="M35" s="219"/>
      <c r="N35" s="219"/>
      <c r="O35" s="219"/>
      <c r="P35" s="219"/>
      <c r="Q35" s="222"/>
    </row>
    <row r="36" spans="1:17" s="13" customFormat="1" x14ac:dyDescent="0.25">
      <c r="A36" s="19" t="str">
        <f t="shared" si="1"/>
        <v xml:space="preserve"> </v>
      </c>
      <c r="B36" s="98"/>
      <c r="C36" s="108" t="s">
        <v>87</v>
      </c>
      <c r="D36" s="98" t="s">
        <v>88</v>
      </c>
      <c r="E36" s="73">
        <f>E33*F36</f>
        <v>4.125</v>
      </c>
      <c r="F36" s="73">
        <v>0.15</v>
      </c>
      <c r="G36" s="73"/>
      <c r="H36" s="73"/>
      <c r="I36" s="73"/>
      <c r="J36" s="73"/>
      <c r="K36" s="73"/>
      <c r="L36" s="219"/>
      <c r="M36" s="219"/>
      <c r="N36" s="219"/>
      <c r="O36" s="219"/>
      <c r="P36" s="219"/>
      <c r="Q36" s="222"/>
    </row>
    <row r="37" spans="1:17" s="13" customFormat="1" ht="22.5" x14ac:dyDescent="0.25">
      <c r="A37" s="19" t="str">
        <f t="shared" si="1"/>
        <v xml:space="preserve"> </v>
      </c>
      <c r="B37" s="98"/>
      <c r="C37" s="88" t="s">
        <v>89</v>
      </c>
      <c r="D37" s="98" t="s">
        <v>74</v>
      </c>
      <c r="E37" s="73">
        <f>E33*F37</f>
        <v>123.75</v>
      </c>
      <c r="F37" s="73">
        <v>4.5</v>
      </c>
      <c r="G37" s="73"/>
      <c r="H37" s="73"/>
      <c r="I37" s="73"/>
      <c r="J37" s="73"/>
      <c r="K37" s="73"/>
      <c r="L37" s="219"/>
      <c r="M37" s="219"/>
      <c r="N37" s="219"/>
      <c r="O37" s="219"/>
      <c r="P37" s="219"/>
      <c r="Q37" s="222"/>
    </row>
    <row r="38" spans="1:17" s="13" customFormat="1" x14ac:dyDescent="0.25">
      <c r="A38" s="19" t="str">
        <f t="shared" si="1"/>
        <v xml:space="preserve"> </v>
      </c>
      <c r="B38" s="98"/>
      <c r="C38" s="108" t="s">
        <v>90</v>
      </c>
      <c r="D38" s="98" t="s">
        <v>91</v>
      </c>
      <c r="E38" s="73">
        <f>E33*F38</f>
        <v>2.4750000000000001</v>
      </c>
      <c r="F38" s="73">
        <v>0.09</v>
      </c>
      <c r="G38" s="73"/>
      <c r="H38" s="73"/>
      <c r="I38" s="73"/>
      <c r="J38" s="73"/>
      <c r="K38" s="73"/>
      <c r="L38" s="219"/>
      <c r="M38" s="219"/>
      <c r="N38" s="219"/>
      <c r="O38" s="219"/>
      <c r="P38" s="219"/>
      <c r="Q38" s="222"/>
    </row>
    <row r="39" spans="1:17" s="79" customFormat="1" ht="56.45" customHeight="1" x14ac:dyDescent="0.25">
      <c r="A39" s="19">
        <f t="shared" si="1"/>
        <v>10</v>
      </c>
      <c r="B39" s="69" t="s">
        <v>51</v>
      </c>
      <c r="C39" s="88" t="s">
        <v>212</v>
      </c>
      <c r="D39" s="19" t="s">
        <v>58</v>
      </c>
      <c r="E39" s="71">
        <v>244</v>
      </c>
      <c r="F39" s="72"/>
      <c r="G39" s="72"/>
      <c r="H39" s="73"/>
      <c r="I39" s="85"/>
      <c r="J39" s="85"/>
      <c r="K39" s="73"/>
      <c r="L39" s="219"/>
      <c r="M39" s="219"/>
      <c r="N39" s="219"/>
      <c r="O39" s="219"/>
      <c r="P39" s="219"/>
      <c r="Q39" s="222"/>
    </row>
    <row r="40" spans="1:17" s="13" customFormat="1" x14ac:dyDescent="0.25">
      <c r="A40" s="19" t="str">
        <f t="shared" si="1"/>
        <v xml:space="preserve"> </v>
      </c>
      <c r="B40" s="98"/>
      <c r="C40" s="108" t="s">
        <v>104</v>
      </c>
      <c r="D40" s="98" t="s">
        <v>74</v>
      </c>
      <c r="E40" s="73">
        <f>E39*F40</f>
        <v>1220</v>
      </c>
      <c r="F40" s="109">
        <v>5</v>
      </c>
      <c r="G40" s="73"/>
      <c r="H40" s="73"/>
      <c r="I40" s="73"/>
      <c r="J40" s="73"/>
      <c r="K40" s="73"/>
      <c r="L40" s="219"/>
      <c r="M40" s="219"/>
      <c r="N40" s="219"/>
      <c r="O40" s="219"/>
      <c r="P40" s="219"/>
      <c r="Q40" s="222"/>
    </row>
    <row r="41" spans="1:17" s="13" customFormat="1" x14ac:dyDescent="0.25">
      <c r="A41" s="19" t="str">
        <f t="shared" si="1"/>
        <v xml:space="preserve"> </v>
      </c>
      <c r="B41" s="98"/>
      <c r="C41" s="108" t="s">
        <v>105</v>
      </c>
      <c r="D41" s="98" t="s">
        <v>93</v>
      </c>
      <c r="E41" s="73">
        <f>E39*F41</f>
        <v>268.40000000000003</v>
      </c>
      <c r="F41" s="73">
        <v>1.1000000000000001</v>
      </c>
      <c r="G41" s="73"/>
      <c r="H41" s="73"/>
      <c r="I41" s="73"/>
      <c r="J41" s="73"/>
      <c r="K41" s="73"/>
      <c r="L41" s="219"/>
      <c r="M41" s="219"/>
      <c r="N41" s="219"/>
      <c r="O41" s="219"/>
      <c r="P41" s="219"/>
      <c r="Q41" s="222"/>
    </row>
    <row r="42" spans="1:17" s="13" customFormat="1" x14ac:dyDescent="0.25">
      <c r="A42" s="19" t="str">
        <f t="shared" si="1"/>
        <v xml:space="preserve"> </v>
      </c>
      <c r="B42" s="98"/>
      <c r="C42" s="108" t="s">
        <v>87</v>
      </c>
      <c r="D42" s="98" t="s">
        <v>88</v>
      </c>
      <c r="E42" s="73">
        <f>E39*F42</f>
        <v>36.6</v>
      </c>
      <c r="F42" s="73">
        <v>0.15</v>
      </c>
      <c r="G42" s="73"/>
      <c r="H42" s="73"/>
      <c r="I42" s="73"/>
      <c r="J42" s="73"/>
      <c r="K42" s="73"/>
      <c r="L42" s="219"/>
      <c r="M42" s="219"/>
      <c r="N42" s="219"/>
      <c r="O42" s="219"/>
      <c r="P42" s="219"/>
      <c r="Q42" s="222"/>
    </row>
    <row r="43" spans="1:17" s="13" customFormat="1" ht="22.5" x14ac:dyDescent="0.25">
      <c r="A43" s="19" t="str">
        <f t="shared" si="1"/>
        <v xml:space="preserve"> </v>
      </c>
      <c r="B43" s="98"/>
      <c r="C43" s="88" t="s">
        <v>89</v>
      </c>
      <c r="D43" s="98" t="s">
        <v>74</v>
      </c>
      <c r="E43" s="73">
        <f>E39*F43</f>
        <v>1098</v>
      </c>
      <c r="F43" s="73">
        <v>4.5</v>
      </c>
      <c r="G43" s="73"/>
      <c r="H43" s="73"/>
      <c r="I43" s="73"/>
      <c r="J43" s="73"/>
      <c r="K43" s="73"/>
      <c r="L43" s="219"/>
      <c r="M43" s="219"/>
      <c r="N43" s="219"/>
      <c r="O43" s="219"/>
      <c r="P43" s="219"/>
      <c r="Q43" s="222"/>
    </row>
    <row r="44" spans="1:17" s="13" customFormat="1" x14ac:dyDescent="0.25">
      <c r="A44" s="19" t="str">
        <f t="shared" si="1"/>
        <v xml:space="preserve"> </v>
      </c>
      <c r="B44" s="98"/>
      <c r="C44" s="108" t="s">
        <v>90</v>
      </c>
      <c r="D44" s="98" t="s">
        <v>91</v>
      </c>
      <c r="E44" s="73">
        <f>E39*F44</f>
        <v>21.96</v>
      </c>
      <c r="F44" s="73">
        <v>0.09</v>
      </c>
      <c r="G44" s="73"/>
      <c r="H44" s="73"/>
      <c r="I44" s="73"/>
      <c r="J44" s="73"/>
      <c r="K44" s="73"/>
      <c r="L44" s="219"/>
      <c r="M44" s="219"/>
      <c r="N44" s="219"/>
      <c r="O44" s="219"/>
      <c r="P44" s="219"/>
      <c r="Q44" s="222"/>
    </row>
    <row r="45" spans="1:17" s="232" customFormat="1" x14ac:dyDescent="0.25">
      <c r="A45" s="19">
        <f t="shared" si="1"/>
        <v>11</v>
      </c>
      <c r="B45" s="69" t="s">
        <v>51</v>
      </c>
      <c r="C45" s="230" t="s">
        <v>213</v>
      </c>
      <c r="D45" s="108" t="s">
        <v>91</v>
      </c>
      <c r="E45" s="231">
        <v>1</v>
      </c>
      <c r="F45" s="98"/>
      <c r="G45" s="73"/>
      <c r="H45" s="73"/>
      <c r="I45" s="80"/>
      <c r="J45" s="80"/>
      <c r="K45" s="73"/>
      <c r="L45" s="219"/>
      <c r="M45" s="219"/>
      <c r="N45" s="219"/>
      <c r="O45" s="219"/>
      <c r="P45" s="219"/>
      <c r="Q45" s="222"/>
    </row>
    <row r="46" spans="1:17" s="232" customFormat="1" x14ac:dyDescent="0.25">
      <c r="A46" s="19" t="str">
        <f t="shared" si="1"/>
        <v xml:space="preserve"> </v>
      </c>
      <c r="B46" s="98"/>
      <c r="C46" s="105" t="s">
        <v>214</v>
      </c>
      <c r="D46" s="19" t="s">
        <v>58</v>
      </c>
      <c r="E46" s="19">
        <v>55.14</v>
      </c>
      <c r="F46" s="98"/>
      <c r="G46" s="98"/>
      <c r="H46" s="98"/>
      <c r="I46" s="98"/>
      <c r="J46" s="98"/>
      <c r="K46" s="98"/>
      <c r="L46" s="219"/>
      <c r="M46" s="219"/>
      <c r="N46" s="219"/>
      <c r="O46" s="219"/>
      <c r="P46" s="219"/>
      <c r="Q46" s="222"/>
    </row>
    <row r="47" spans="1:17" s="232" customFormat="1" x14ac:dyDescent="0.25">
      <c r="A47" s="19" t="str">
        <f t="shared" si="1"/>
        <v xml:space="preserve"> </v>
      </c>
      <c r="B47" s="98"/>
      <c r="C47" s="105" t="s">
        <v>215</v>
      </c>
      <c r="D47" s="19" t="s">
        <v>126</v>
      </c>
      <c r="E47" s="19">
        <v>2.75</v>
      </c>
      <c r="F47" s="98"/>
      <c r="G47" s="98"/>
      <c r="H47" s="98"/>
      <c r="I47" s="98"/>
      <c r="J47" s="98"/>
      <c r="K47" s="98"/>
      <c r="L47" s="219"/>
      <c r="M47" s="219"/>
      <c r="N47" s="219"/>
      <c r="O47" s="219"/>
      <c r="P47" s="219"/>
      <c r="Q47" s="222"/>
    </row>
    <row r="48" spans="1:17" s="232" customFormat="1" ht="12" x14ac:dyDescent="0.25">
      <c r="A48" s="19" t="str">
        <f t="shared" si="1"/>
        <v xml:space="preserve"> </v>
      </c>
      <c r="B48" s="98"/>
      <c r="C48" s="188" t="s">
        <v>216</v>
      </c>
      <c r="D48" s="19" t="s">
        <v>126</v>
      </c>
      <c r="E48" s="19">
        <v>2.75</v>
      </c>
      <c r="F48" s="98"/>
      <c r="G48" s="98"/>
      <c r="H48" s="98"/>
      <c r="I48" s="98"/>
      <c r="J48" s="98"/>
      <c r="K48" s="98"/>
      <c r="L48" s="219"/>
      <c r="M48" s="219"/>
      <c r="N48" s="219"/>
      <c r="O48" s="219"/>
      <c r="P48" s="219"/>
      <c r="Q48" s="222"/>
    </row>
    <row r="49" spans="1:256" s="79" customFormat="1" ht="12" x14ac:dyDescent="0.25">
      <c r="A49" s="19" t="str">
        <f t="shared" si="1"/>
        <v xml:space="preserve"> </v>
      </c>
      <c r="B49" s="69"/>
      <c r="C49" s="188" t="s">
        <v>217</v>
      </c>
      <c r="D49" s="98" t="s">
        <v>126</v>
      </c>
      <c r="E49" s="233">
        <v>5.5</v>
      </c>
      <c r="F49" s="234"/>
      <c r="G49" s="73"/>
      <c r="H49" s="73"/>
      <c r="I49" s="73"/>
      <c r="J49" s="73"/>
      <c r="K49" s="73"/>
      <c r="L49" s="219"/>
      <c r="M49" s="219"/>
      <c r="N49" s="219"/>
      <c r="O49" s="219"/>
      <c r="P49" s="219"/>
      <c r="Q49" s="222"/>
    </row>
    <row r="50" spans="1:256" s="79" customFormat="1" x14ac:dyDescent="0.25">
      <c r="A50" s="19" t="str">
        <f t="shared" si="1"/>
        <v xml:space="preserve"> </v>
      </c>
      <c r="B50" s="98"/>
      <c r="C50" s="108" t="s">
        <v>218</v>
      </c>
      <c r="D50" s="98" t="s">
        <v>58</v>
      </c>
      <c r="E50" s="73">
        <v>55.14</v>
      </c>
      <c r="F50" s="73"/>
      <c r="G50" s="73"/>
      <c r="H50" s="73"/>
      <c r="I50" s="73"/>
      <c r="J50" s="73"/>
      <c r="K50" s="73"/>
      <c r="L50" s="219"/>
      <c r="M50" s="219"/>
      <c r="N50" s="219"/>
      <c r="O50" s="219"/>
      <c r="P50" s="219"/>
      <c r="Q50" s="222"/>
    </row>
    <row r="51" spans="1:256" s="232" customFormat="1" x14ac:dyDescent="0.25">
      <c r="A51" s="19" t="str">
        <f t="shared" si="1"/>
        <v xml:space="preserve"> </v>
      </c>
      <c r="B51" s="98"/>
      <c r="C51" s="105" t="s">
        <v>219</v>
      </c>
      <c r="D51" s="19" t="s">
        <v>53</v>
      </c>
      <c r="E51" s="19">
        <v>69.599999999999994</v>
      </c>
      <c r="F51" s="98"/>
      <c r="G51" s="98"/>
      <c r="H51" s="98"/>
      <c r="I51" s="98"/>
      <c r="J51" s="98"/>
      <c r="K51" s="98"/>
      <c r="L51" s="219"/>
      <c r="M51" s="219"/>
      <c r="N51" s="219"/>
      <c r="O51" s="219"/>
      <c r="P51" s="219"/>
      <c r="Q51" s="222"/>
    </row>
    <row r="52" spans="1:256" s="236" customFormat="1" x14ac:dyDescent="0.25">
      <c r="A52" s="19">
        <f t="shared" si="1"/>
        <v>12</v>
      </c>
      <c r="B52" s="69" t="s">
        <v>51</v>
      </c>
      <c r="C52" s="230" t="s">
        <v>220</v>
      </c>
      <c r="D52" s="108" t="s">
        <v>91</v>
      </c>
      <c r="E52" s="231">
        <v>1</v>
      </c>
      <c r="F52" s="235"/>
      <c r="G52" s="73"/>
      <c r="H52" s="73"/>
      <c r="I52" s="80"/>
      <c r="J52" s="80"/>
      <c r="K52" s="73"/>
      <c r="L52" s="219"/>
      <c r="M52" s="219"/>
      <c r="N52" s="219"/>
      <c r="O52" s="219"/>
      <c r="P52" s="219"/>
      <c r="Q52" s="222"/>
    </row>
    <row r="53" spans="1:256" s="236" customFormat="1" x14ac:dyDescent="0.25">
      <c r="A53" s="19" t="str">
        <f t="shared" si="1"/>
        <v xml:space="preserve"> </v>
      </c>
      <c r="B53" s="235"/>
      <c r="C53" s="105" t="s">
        <v>221</v>
      </c>
      <c r="D53" s="19" t="s">
        <v>126</v>
      </c>
      <c r="E53" s="19">
        <v>10.050000000000001</v>
      </c>
      <c r="F53" s="235"/>
      <c r="G53" s="235"/>
      <c r="H53" s="235"/>
      <c r="I53" s="235"/>
      <c r="J53" s="235"/>
      <c r="K53" s="235"/>
      <c r="L53" s="219"/>
      <c r="M53" s="219"/>
      <c r="N53" s="219"/>
      <c r="O53" s="219"/>
      <c r="P53" s="219"/>
      <c r="Q53" s="222"/>
    </row>
    <row r="54" spans="1:256" s="236" customFormat="1" x14ac:dyDescent="0.25">
      <c r="A54" s="19" t="str">
        <f t="shared" si="1"/>
        <v xml:space="preserve"> </v>
      </c>
      <c r="B54" s="235"/>
      <c r="C54" s="105" t="s">
        <v>222</v>
      </c>
      <c r="D54" s="19" t="s">
        <v>58</v>
      </c>
      <c r="E54" s="19">
        <v>50.24</v>
      </c>
      <c r="F54" s="235"/>
      <c r="G54" s="235"/>
      <c r="H54" s="235"/>
      <c r="I54" s="235"/>
      <c r="J54" s="235"/>
      <c r="K54" s="235"/>
      <c r="L54" s="219"/>
      <c r="M54" s="219"/>
      <c r="N54" s="219"/>
      <c r="O54" s="219"/>
      <c r="P54" s="219"/>
      <c r="Q54" s="222"/>
    </row>
    <row r="55" spans="1:256" s="236" customFormat="1" x14ac:dyDescent="0.25">
      <c r="A55" s="19" t="str">
        <f t="shared" si="1"/>
        <v xml:space="preserve"> </v>
      </c>
      <c r="B55" s="235"/>
      <c r="C55" s="105" t="s">
        <v>219</v>
      </c>
      <c r="D55" s="19" t="s">
        <v>53</v>
      </c>
      <c r="E55" s="19">
        <v>50.8</v>
      </c>
      <c r="F55" s="235"/>
      <c r="G55" s="235"/>
      <c r="H55" s="235"/>
      <c r="I55" s="235"/>
      <c r="J55" s="235"/>
      <c r="K55" s="235"/>
      <c r="L55" s="219"/>
      <c r="M55" s="219"/>
      <c r="N55" s="219"/>
      <c r="O55" s="219"/>
      <c r="P55" s="219"/>
      <c r="Q55" s="222"/>
    </row>
    <row r="56" spans="1:256" s="236" customFormat="1" x14ac:dyDescent="0.25">
      <c r="A56" s="19" t="str">
        <f t="shared" si="1"/>
        <v xml:space="preserve"> </v>
      </c>
      <c r="B56" s="235"/>
      <c r="C56" s="105" t="s">
        <v>223</v>
      </c>
      <c r="D56" s="19" t="s">
        <v>126</v>
      </c>
      <c r="E56" s="19">
        <v>2.2999999999999998</v>
      </c>
      <c r="F56" s="235"/>
      <c r="G56" s="235"/>
      <c r="H56" s="235"/>
      <c r="I56" s="235"/>
      <c r="J56" s="235"/>
      <c r="K56" s="235"/>
      <c r="L56" s="219"/>
      <c r="M56" s="219"/>
      <c r="N56" s="219"/>
      <c r="O56" s="219"/>
      <c r="P56" s="219"/>
      <c r="Q56" s="222"/>
    </row>
    <row r="57" spans="1:256" s="79" customFormat="1" x14ac:dyDescent="0.25">
      <c r="A57" s="19" t="str">
        <f t="shared" si="1"/>
        <v xml:space="preserve"> </v>
      </c>
      <c r="B57" s="69"/>
      <c r="C57" s="230" t="s">
        <v>224</v>
      </c>
      <c r="D57" s="98"/>
      <c r="E57" s="237"/>
      <c r="F57" s="98"/>
      <c r="G57" s="73"/>
      <c r="H57" s="73"/>
      <c r="I57" s="73"/>
      <c r="J57" s="73"/>
      <c r="K57" s="73"/>
      <c r="L57" s="219"/>
      <c r="M57" s="219"/>
      <c r="N57" s="219"/>
      <c r="O57" s="219"/>
      <c r="P57" s="219"/>
      <c r="Q57" s="222"/>
    </row>
    <row r="58" spans="1:256" s="79" customFormat="1" ht="22.5" x14ac:dyDescent="0.25">
      <c r="A58" s="19">
        <f t="shared" si="1"/>
        <v>13</v>
      </c>
      <c r="B58" s="69" t="s">
        <v>51</v>
      </c>
      <c r="C58" s="105" t="s">
        <v>225</v>
      </c>
      <c r="D58" s="19" t="s">
        <v>83</v>
      </c>
      <c r="E58" s="19">
        <v>8</v>
      </c>
      <c r="F58" s="98"/>
      <c r="G58" s="73"/>
      <c r="H58" s="73"/>
      <c r="I58" s="80"/>
      <c r="J58" s="80"/>
      <c r="K58" s="73"/>
      <c r="L58" s="219"/>
      <c r="M58" s="219"/>
      <c r="N58" s="219"/>
      <c r="O58" s="219"/>
      <c r="P58" s="219"/>
      <c r="Q58" s="222"/>
    </row>
    <row r="59" spans="1:256" s="79" customFormat="1" x14ac:dyDescent="0.25">
      <c r="A59" s="19">
        <f t="shared" si="1"/>
        <v>14</v>
      </c>
      <c r="B59" s="69" t="s">
        <v>51</v>
      </c>
      <c r="C59" s="238" t="s">
        <v>226</v>
      </c>
      <c r="D59" s="19" t="s">
        <v>126</v>
      </c>
      <c r="E59" s="72">
        <v>4</v>
      </c>
      <c r="F59" s="234"/>
      <c r="G59" s="73"/>
      <c r="H59" s="73"/>
      <c r="I59" s="73"/>
      <c r="J59" s="80"/>
      <c r="K59" s="73"/>
      <c r="L59" s="219"/>
      <c r="M59" s="219"/>
      <c r="N59" s="219"/>
      <c r="O59" s="219"/>
      <c r="P59" s="219"/>
      <c r="Q59" s="222"/>
    </row>
    <row r="60" spans="1:256" s="79" customFormat="1" x14ac:dyDescent="0.25">
      <c r="A60" s="19" t="str">
        <f t="shared" si="1"/>
        <v xml:space="preserve"> </v>
      </c>
      <c r="B60" s="98"/>
      <c r="C60" s="108" t="s">
        <v>227</v>
      </c>
      <c r="D60" s="73" t="s">
        <v>126</v>
      </c>
      <c r="E60" s="73">
        <f>E59*F60</f>
        <v>4.4000000000000004</v>
      </c>
      <c r="F60" s="73">
        <v>1.1000000000000001</v>
      </c>
      <c r="G60" s="73"/>
      <c r="H60" s="73"/>
      <c r="I60" s="73"/>
      <c r="J60" s="73"/>
      <c r="K60" s="73"/>
      <c r="L60" s="219"/>
      <c r="M60" s="219"/>
      <c r="N60" s="219"/>
      <c r="O60" s="219"/>
      <c r="P60" s="219"/>
      <c r="Q60" s="222"/>
    </row>
    <row r="61" spans="1:256" s="79" customFormat="1" x14ac:dyDescent="0.25">
      <c r="A61" s="19">
        <f t="shared" si="1"/>
        <v>15</v>
      </c>
      <c r="B61" s="69" t="s">
        <v>51</v>
      </c>
      <c r="C61" s="238" t="s">
        <v>228</v>
      </c>
      <c r="D61" s="19" t="s">
        <v>58</v>
      </c>
      <c r="E61" s="72">
        <v>16.8</v>
      </c>
      <c r="F61" s="73"/>
      <c r="G61" s="72"/>
      <c r="H61" s="73"/>
      <c r="I61" s="72"/>
      <c r="J61" s="72"/>
      <c r="K61" s="72"/>
      <c r="L61" s="219"/>
      <c r="M61" s="219"/>
      <c r="N61" s="219"/>
      <c r="O61" s="219"/>
      <c r="P61" s="219"/>
      <c r="Q61" s="222"/>
    </row>
    <row r="62" spans="1:256" s="79" customFormat="1" x14ac:dyDescent="0.25">
      <c r="A62" s="19" t="str">
        <f t="shared" si="1"/>
        <v xml:space="preserve"> </v>
      </c>
      <c r="B62" s="80"/>
      <c r="C62" s="70" t="s">
        <v>229</v>
      </c>
      <c r="D62" s="72" t="s">
        <v>74</v>
      </c>
      <c r="E62" s="73">
        <f>E61*F62</f>
        <v>16.8</v>
      </c>
      <c r="F62" s="73">
        <v>1</v>
      </c>
      <c r="G62" s="72"/>
      <c r="H62" s="72"/>
      <c r="I62" s="72"/>
      <c r="J62" s="72"/>
      <c r="K62" s="72"/>
      <c r="L62" s="219"/>
      <c r="M62" s="219"/>
      <c r="N62" s="219"/>
      <c r="O62" s="219"/>
      <c r="P62" s="219"/>
      <c r="Q62" s="222"/>
    </row>
    <row r="63" spans="1:256" s="79" customFormat="1" x14ac:dyDescent="0.25">
      <c r="A63" s="81"/>
      <c r="B63" s="81"/>
      <c r="C63" s="120"/>
      <c r="D63" s="81"/>
      <c r="E63" s="121"/>
      <c r="F63" s="121"/>
      <c r="G63" s="121"/>
      <c r="H63" s="216"/>
      <c r="I63" s="216"/>
      <c r="J63" s="121"/>
      <c r="K63" s="121"/>
      <c r="L63" s="122"/>
      <c r="M63" s="122"/>
      <c r="N63" s="122"/>
      <c r="O63" s="122"/>
      <c r="P63" s="122"/>
      <c r="Q63" s="122"/>
    </row>
    <row r="64" spans="1:256" s="126" customFormat="1" ht="14.25" x14ac:dyDescent="0.25">
      <c r="A64" s="123"/>
      <c r="B64" s="124"/>
      <c r="C64" s="125" t="s">
        <v>128</v>
      </c>
      <c r="D64" s="81"/>
      <c r="E64" s="17"/>
      <c r="F64" s="17"/>
      <c r="G64" s="81"/>
      <c r="H64" s="81"/>
      <c r="I64" s="81"/>
      <c r="J64" s="81"/>
      <c r="K64" s="81"/>
      <c r="L64" s="81"/>
      <c r="M64" s="122">
        <f>SUM(M14:M62)</f>
        <v>0</v>
      </c>
      <c r="N64" s="122">
        <f t="shared" ref="N64:Q64" si="2">SUM(N14:N62)</f>
        <v>0</v>
      </c>
      <c r="O64" s="122">
        <f t="shared" si="2"/>
        <v>0</v>
      </c>
      <c r="P64" s="122">
        <f t="shared" si="2"/>
        <v>0</v>
      </c>
      <c r="Q64" s="122">
        <f t="shared" si="2"/>
        <v>0</v>
      </c>
      <c r="IO64" s="1"/>
      <c r="IP64" s="1"/>
      <c r="IQ64" s="1"/>
      <c r="IR64" s="1"/>
      <c r="IS64" s="1"/>
      <c r="IT64" s="1"/>
      <c r="IU64" s="1"/>
      <c r="IV64" s="1"/>
    </row>
    <row r="65" spans="1:256" s="126" customFormat="1" ht="14.25" x14ac:dyDescent="0.25">
      <c r="A65" s="123"/>
      <c r="B65" s="124"/>
      <c r="C65" s="127"/>
      <c r="D65" s="81"/>
      <c r="E65" s="17"/>
      <c r="F65" s="17"/>
      <c r="G65" s="128"/>
      <c r="H65" s="81"/>
      <c r="I65" s="81"/>
      <c r="J65" s="81"/>
      <c r="K65" s="81"/>
      <c r="L65" s="81"/>
      <c r="M65" s="122"/>
      <c r="N65" s="122"/>
      <c r="O65" s="129"/>
      <c r="P65" s="122"/>
      <c r="Q65" s="122"/>
      <c r="IO65" s="1"/>
      <c r="IP65" s="1"/>
      <c r="IQ65" s="1"/>
      <c r="IR65" s="1"/>
      <c r="IS65" s="1"/>
      <c r="IT65" s="1"/>
      <c r="IU65" s="1"/>
      <c r="IV65" s="1"/>
    </row>
    <row r="66" spans="1:256" s="126" customFormat="1" ht="14.25" x14ac:dyDescent="0.25">
      <c r="A66" s="123"/>
      <c r="B66" s="123"/>
      <c r="C66" s="125"/>
      <c r="D66" s="131"/>
      <c r="E66" s="17"/>
      <c r="F66" s="17"/>
      <c r="G66" s="81"/>
      <c r="H66" s="17"/>
      <c r="I66" s="81"/>
      <c r="J66" s="81"/>
      <c r="K66" s="81"/>
      <c r="L66" s="81"/>
      <c r="M66" s="132"/>
      <c r="N66" s="81"/>
      <c r="O66" s="132"/>
      <c r="P66" s="132"/>
      <c r="Q66" s="132"/>
      <c r="IO66" s="1"/>
      <c r="IP66" s="1"/>
      <c r="IQ66" s="1"/>
      <c r="IR66" s="1"/>
      <c r="IS66" s="1"/>
      <c r="IT66" s="1"/>
      <c r="IU66" s="1"/>
      <c r="IV66" s="1"/>
    </row>
    <row r="67" spans="1:256" s="126" customFormat="1" ht="14.25" x14ac:dyDescent="0.25">
      <c r="A67" s="123"/>
      <c r="B67" s="123"/>
      <c r="C67" s="125"/>
      <c r="D67" s="131"/>
      <c r="E67" s="17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IO67" s="1"/>
      <c r="IP67" s="1"/>
      <c r="IQ67" s="1"/>
      <c r="IR67" s="1"/>
      <c r="IS67" s="1"/>
      <c r="IT67" s="1"/>
      <c r="IU67" s="1"/>
      <c r="IV67" s="1"/>
    </row>
    <row r="68" spans="1:256" s="79" customFormat="1" x14ac:dyDescent="0.25">
      <c r="A68" s="133"/>
      <c r="B68" s="133"/>
      <c r="C68" s="133"/>
      <c r="D68" s="133"/>
      <c r="E68" s="133"/>
      <c r="F68" s="45"/>
      <c r="G68" s="134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IO68" s="1"/>
      <c r="IP68" s="1"/>
      <c r="IQ68" s="1"/>
      <c r="IR68" s="1"/>
      <c r="IS68" s="1"/>
      <c r="IT68" s="1"/>
      <c r="IU68" s="1"/>
      <c r="IV68" s="1"/>
    </row>
    <row r="69" spans="1:256" s="135" customFormat="1" ht="15" x14ac:dyDescent="0.25">
      <c r="A69" s="133"/>
      <c r="B69"/>
      <c r="C69" s="39" t="s">
        <v>26</v>
      </c>
      <c r="D69" s="45"/>
      <c r="E69" s="45"/>
      <c r="F69" s="45"/>
      <c r="G69" s="27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IO69" s="1"/>
      <c r="IP69" s="1"/>
      <c r="IQ69" s="1"/>
      <c r="IR69" s="1"/>
      <c r="IS69" s="1"/>
      <c r="IT69" s="1"/>
      <c r="IU69" s="1"/>
      <c r="IV69" s="1"/>
    </row>
    <row r="70" spans="1:256" s="136" customFormat="1" ht="15" x14ac:dyDescent="0.25">
      <c r="A70" s="133"/>
      <c r="B70"/>
      <c r="C70" s="41" t="s">
        <v>27</v>
      </c>
      <c r="D70" s="1"/>
      <c r="E70" s="1"/>
      <c r="F70" s="45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IO70" s="1"/>
      <c r="IP70" s="1"/>
      <c r="IQ70" s="1"/>
      <c r="IR70" s="1"/>
      <c r="IS70" s="1"/>
      <c r="IT70" s="1"/>
      <c r="IU70" s="1"/>
      <c r="IV70" s="1"/>
    </row>
    <row r="71" spans="1:256" s="137" customFormat="1" ht="15" x14ac:dyDescent="0.25">
      <c r="A71" s="133"/>
      <c r="B71"/>
      <c r="C71" s="29"/>
      <c r="D71" s="1"/>
      <c r="E71" s="1"/>
      <c r="F71" s="45"/>
      <c r="G71" s="134"/>
      <c r="H71" s="9"/>
      <c r="I71" s="9"/>
      <c r="J71" s="9"/>
      <c r="K71" s="9"/>
      <c r="L71" s="9"/>
      <c r="M71" s="9"/>
      <c r="N71" s="9"/>
      <c r="O71" s="9"/>
      <c r="P71" s="9"/>
      <c r="Q71" s="9"/>
      <c r="IO71" s="1"/>
      <c r="IP71" s="1"/>
      <c r="IQ71" s="1"/>
      <c r="IR71" s="1"/>
      <c r="IS71" s="1"/>
      <c r="IT71" s="1"/>
      <c r="IU71" s="1"/>
      <c r="IV71" s="1"/>
    </row>
    <row r="72" spans="1:256" s="137" customFormat="1" ht="15" x14ac:dyDescent="0.25">
      <c r="A72" s="9"/>
      <c r="B72"/>
      <c r="C72" s="42" t="s">
        <v>28</v>
      </c>
      <c r="D72" s="1"/>
      <c r="E72" s="1"/>
      <c r="F72" s="45"/>
      <c r="G72" s="138"/>
      <c r="H72" s="9"/>
      <c r="I72" s="9"/>
      <c r="J72" s="9"/>
      <c r="K72" s="9"/>
      <c r="L72" s="9"/>
      <c r="M72" s="9"/>
      <c r="N72" s="139"/>
      <c r="O72" s="9"/>
      <c r="P72" s="139"/>
      <c r="Q72" s="9"/>
      <c r="IO72" s="1"/>
      <c r="IP72" s="1"/>
      <c r="IQ72" s="1"/>
      <c r="IR72" s="1"/>
      <c r="IS72" s="1"/>
      <c r="IT72" s="1"/>
      <c r="IU72" s="1"/>
      <c r="IV72" s="1"/>
    </row>
    <row r="73" spans="1:256" s="137" customFormat="1" ht="15" x14ac:dyDescent="0.25">
      <c r="A73" s="9"/>
      <c r="B73"/>
      <c r="C73" s="43" t="s">
        <v>29</v>
      </c>
      <c r="D73" s="1"/>
      <c r="E73" s="1"/>
      <c r="F73" s="45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IO73" s="1"/>
      <c r="IP73" s="1"/>
      <c r="IQ73" s="1"/>
      <c r="IR73" s="1"/>
      <c r="IS73" s="1"/>
      <c r="IT73" s="1"/>
      <c r="IU73" s="1"/>
      <c r="IV73" s="1"/>
    </row>
  </sheetData>
  <sheetProtection selectLockedCells="1" selectUnlockedCells="1"/>
  <autoFilter ref="A13:IV62" xr:uid="{00000000-0009-0000-0000-000005000000}"/>
  <mergeCells count="8"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6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0"/>
  </sheetPr>
  <dimension ref="A1:IV123"/>
  <sheetViews>
    <sheetView view="pageBreakPreview" topLeftCell="A98" zoomScaleSheetLayoutView="100" workbookViewId="0">
      <selection activeCell="M114" sqref="M114"/>
    </sheetView>
  </sheetViews>
  <sheetFormatPr defaultColWidth="8.85546875" defaultRowHeight="11.25" x14ac:dyDescent="0.25"/>
  <cols>
    <col min="1" max="1" width="4.140625" style="45" customWidth="1"/>
    <col min="2" max="2" width="5.140625" style="45" customWidth="1"/>
    <col min="3" max="3" width="47.5703125" style="239" customWidth="1"/>
    <col min="4" max="4" width="5.28515625" style="45" customWidth="1"/>
    <col min="5" max="5" width="6.42578125" style="240" customWidth="1"/>
    <col min="6" max="6" width="0" style="45" hidden="1" customWidth="1"/>
    <col min="7" max="8" width="4.5703125" style="45" customWidth="1"/>
    <col min="9" max="9" width="6.7109375" style="45" customWidth="1"/>
    <col min="10" max="10" width="6.5703125" style="45" customWidth="1"/>
    <col min="11" max="11" width="5.140625" style="45" customWidth="1"/>
    <col min="12" max="12" width="6.42578125" style="45" customWidth="1"/>
    <col min="13" max="13" width="7.28515625" style="45" customWidth="1"/>
    <col min="14" max="14" width="10.140625" style="45" customWidth="1"/>
    <col min="15" max="15" width="8" style="45" customWidth="1"/>
    <col min="16" max="16" width="6.42578125" style="45" customWidth="1"/>
    <col min="17" max="17" width="8.42578125" style="45" customWidth="1"/>
    <col min="18" max="16384" width="8.85546875" style="45"/>
  </cols>
  <sheetData>
    <row r="1" spans="1:20" s="11" customFormat="1" x14ac:dyDescent="0.25">
      <c r="B1" s="46"/>
      <c r="C1" s="46"/>
      <c r="D1" s="46"/>
      <c r="E1" s="46" t="s">
        <v>30</v>
      </c>
      <c r="F1" s="46"/>
      <c r="G1" s="46">
        <f>KPDV!A17</f>
        <v>5</v>
      </c>
      <c r="I1" s="46"/>
      <c r="J1" s="46"/>
      <c r="K1" s="46"/>
      <c r="L1" s="46"/>
    </row>
    <row r="2" spans="1:20" s="50" customFormat="1" x14ac:dyDescent="0.25">
      <c r="A2" s="3"/>
      <c r="B2" s="3"/>
      <c r="C2" s="241" t="s">
        <v>230</v>
      </c>
      <c r="D2" s="3"/>
      <c r="E2" s="3"/>
      <c r="F2" s="3"/>
      <c r="G2" s="3"/>
      <c r="H2" s="3"/>
      <c r="I2" s="3"/>
      <c r="J2" s="3"/>
      <c r="K2" s="3"/>
      <c r="L2" s="3"/>
    </row>
    <row r="3" spans="1:20" s="4" customFormat="1" x14ac:dyDescent="0.25">
      <c r="A3" s="51" t="str">
        <f>KPDV!A3</f>
        <v>Būves nosaukums: Daudzdzīvokļu dzīvojamās mājas fasādes vienkāršotā atjaunošana</v>
      </c>
      <c r="B3" s="242"/>
      <c r="C3" s="242"/>
      <c r="D3" s="242"/>
      <c r="E3" s="243"/>
      <c r="F3" s="242"/>
      <c r="G3" s="242"/>
      <c r="H3" s="242"/>
      <c r="I3" s="242"/>
      <c r="J3" s="242"/>
      <c r="K3" s="242"/>
      <c r="L3" s="242"/>
    </row>
    <row r="4" spans="1:20" s="4" customFormat="1" x14ac:dyDescent="0.25">
      <c r="A4" s="51" t="str">
        <f>KPDV!A4</f>
        <v>Objekta nosaukums:  Dzīvojamās ēkas fasažu  vienkāršotā atjaunošana Mirdzas Ķempes ielā 7, Liepājā</v>
      </c>
      <c r="B4" s="242"/>
      <c r="C4" s="242"/>
      <c r="D4" s="242"/>
      <c r="E4" s="243"/>
      <c r="F4" s="242"/>
      <c r="G4" s="242"/>
      <c r="H4" s="242"/>
      <c r="I4" s="242"/>
      <c r="J4" s="242"/>
      <c r="K4" s="242"/>
      <c r="L4" s="242"/>
    </row>
    <row r="5" spans="1:20" x14ac:dyDescent="0.25">
      <c r="A5" s="9" t="str">
        <f>KPDV!A5</f>
        <v>Objekta adrese:  M.Ķempes 7, Liepājā</v>
      </c>
      <c r="B5" s="244"/>
      <c r="C5" s="245"/>
      <c r="D5" s="244"/>
      <c r="E5" s="246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</row>
    <row r="6" spans="1:20" x14ac:dyDescent="0.25">
      <c r="A6" s="9" t="str">
        <f>KPDV!A6</f>
        <v>Pasūtījuma Nr.WS-38-17</v>
      </c>
      <c r="B6" s="244"/>
      <c r="C6" s="245"/>
      <c r="D6" s="244"/>
      <c r="E6" s="246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</row>
    <row r="7" spans="1:20" x14ac:dyDescent="0.25">
      <c r="A7" s="9" t="str">
        <f>KPDV!A7</f>
        <v>Pasūtītājs: SIA "Liepājas namu apsaimniekotājs"</v>
      </c>
      <c r="B7" s="244"/>
      <c r="C7" s="245"/>
      <c r="D7" s="244"/>
      <c r="E7" s="246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</row>
    <row r="8" spans="1:20" x14ac:dyDescent="0.25">
      <c r="A8" s="9"/>
      <c r="B8" s="244"/>
      <c r="C8" s="57" t="str">
        <f>AR!D9</f>
        <v>Tāme sastādīta 2018.gada tirgus cenās, pamatojoties uz:</v>
      </c>
      <c r="D8" s="9" t="str">
        <f>AR!E9</f>
        <v>AR un BK</v>
      </c>
      <c r="E8" s="1"/>
      <c r="F8" s="9"/>
      <c r="G8" s="9" t="str">
        <f>AR!G9</f>
        <v>daļas rasējumiem</v>
      </c>
      <c r="H8" s="244"/>
      <c r="I8" s="244"/>
      <c r="J8" s="244"/>
      <c r="K8" s="244"/>
      <c r="L8" s="244"/>
      <c r="M8" s="244"/>
      <c r="N8" s="244"/>
      <c r="O8" s="244"/>
      <c r="P8" s="244"/>
      <c r="Q8" s="244"/>
    </row>
    <row r="9" spans="1:20" x14ac:dyDescent="0.25">
      <c r="A9" s="417" t="str">
        <f>AR!A10</f>
        <v>Tāmes izmaksas euro: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56">
        <f>Q116</f>
        <v>0</v>
      </c>
    </row>
    <row r="10" spans="1:20" x14ac:dyDescent="0.25">
      <c r="B10" s="247"/>
      <c r="C10" s="247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57" t="str">
        <f>KPDV!B10</f>
        <v>Tāme sastādīta  2018.gada __._______</v>
      </c>
    </row>
    <row r="11" spans="1:20" s="4" customFormat="1" ht="10.15" customHeight="1" x14ac:dyDescent="0.25">
      <c r="A11" s="418" t="s">
        <v>36</v>
      </c>
      <c r="B11" s="418" t="s">
        <v>37</v>
      </c>
      <c r="C11" s="419" t="s">
        <v>38</v>
      </c>
      <c r="D11" s="420" t="s">
        <v>39</v>
      </c>
      <c r="E11" s="418" t="s">
        <v>40</v>
      </c>
      <c r="F11" s="58"/>
      <c r="G11" s="421" t="s">
        <v>41</v>
      </c>
      <c r="H11" s="421"/>
      <c r="I11" s="421"/>
      <c r="J11" s="421"/>
      <c r="K11" s="421"/>
      <c r="L11" s="421"/>
      <c r="M11" s="421" t="s">
        <v>42</v>
      </c>
      <c r="N11" s="421"/>
      <c r="O11" s="421"/>
      <c r="P11" s="421"/>
      <c r="Q11" s="421"/>
    </row>
    <row r="12" spans="1:20" s="4" customFormat="1" ht="120.75" x14ac:dyDescent="0.25">
      <c r="A12" s="418"/>
      <c r="B12" s="418"/>
      <c r="C12" s="419"/>
      <c r="D12" s="420"/>
      <c r="E12" s="418"/>
      <c r="F12" s="59"/>
      <c r="G12" s="60" t="s">
        <v>43</v>
      </c>
      <c r="H12" s="61" t="s">
        <v>44</v>
      </c>
      <c r="I12" s="61" t="s">
        <v>45</v>
      </c>
      <c r="J12" s="61" t="s">
        <v>46</v>
      </c>
      <c r="K12" s="61" t="s">
        <v>47</v>
      </c>
      <c r="L12" s="62" t="s">
        <v>48</v>
      </c>
      <c r="M12" s="60" t="s">
        <v>49</v>
      </c>
      <c r="N12" s="61" t="s">
        <v>45</v>
      </c>
      <c r="O12" s="61" t="s">
        <v>46</v>
      </c>
      <c r="P12" s="61" t="s">
        <v>47</v>
      </c>
      <c r="Q12" s="62" t="s">
        <v>50</v>
      </c>
    </row>
    <row r="13" spans="1:20" s="4" customFormat="1" x14ac:dyDescent="0.25">
      <c r="A13" s="63">
        <v>1</v>
      </c>
      <c r="B13" s="63">
        <f>A13+1</f>
        <v>2</v>
      </c>
      <c r="C13" s="64">
        <f>B13+1</f>
        <v>3</v>
      </c>
      <c r="D13" s="63">
        <f>C13+1</f>
        <v>4</v>
      </c>
      <c r="E13" s="63">
        <f>D13+1</f>
        <v>5</v>
      </c>
      <c r="F13" s="65"/>
      <c r="G13" s="66">
        <f>E13+1</f>
        <v>6</v>
      </c>
      <c r="H13" s="67">
        <f t="shared" ref="H13:Q13" si="0">G13+1</f>
        <v>7</v>
      </c>
      <c r="I13" s="67">
        <f t="shared" si="0"/>
        <v>8</v>
      </c>
      <c r="J13" s="67">
        <f t="shared" si="0"/>
        <v>9</v>
      </c>
      <c r="K13" s="68">
        <f t="shared" si="0"/>
        <v>10</v>
      </c>
      <c r="L13" s="63">
        <f t="shared" si="0"/>
        <v>11</v>
      </c>
      <c r="M13" s="66">
        <f t="shared" si="0"/>
        <v>12</v>
      </c>
      <c r="N13" s="67">
        <f t="shared" si="0"/>
        <v>13</v>
      </c>
      <c r="O13" s="67">
        <f t="shared" si="0"/>
        <v>14</v>
      </c>
      <c r="P13" s="67">
        <f t="shared" si="0"/>
        <v>15</v>
      </c>
      <c r="Q13" s="68">
        <f t="shared" si="0"/>
        <v>16</v>
      </c>
    </row>
    <row r="14" spans="1:20" x14ac:dyDescent="0.25">
      <c r="A14" s="19" t="str">
        <f t="shared" ref="A14:A112" si="1">IF(COUNTBLANK(B14)=1," ",COUNTA($B$14:B14))</f>
        <v xml:space="preserve"> </v>
      </c>
      <c r="B14" s="98"/>
      <c r="C14" s="241" t="s">
        <v>231</v>
      </c>
      <c r="D14" s="98"/>
      <c r="E14" s="73"/>
      <c r="F14" s="73"/>
      <c r="G14" s="73"/>
      <c r="H14" s="23"/>
      <c r="I14" s="73"/>
      <c r="J14" s="73"/>
      <c r="K14" s="73"/>
      <c r="L14" s="219"/>
      <c r="M14" s="219"/>
      <c r="N14" s="219"/>
      <c r="O14" s="219"/>
      <c r="P14" s="219"/>
      <c r="Q14" s="222"/>
    </row>
    <row r="15" spans="1:20" x14ac:dyDescent="0.25">
      <c r="A15" s="19">
        <f t="shared" si="1"/>
        <v>1</v>
      </c>
      <c r="B15" s="69" t="s">
        <v>51</v>
      </c>
      <c r="C15" s="88" t="s">
        <v>232</v>
      </c>
      <c r="D15" s="98" t="s">
        <v>58</v>
      </c>
      <c r="E15" s="73">
        <v>177.06</v>
      </c>
      <c r="F15" s="73"/>
      <c r="G15" s="110"/>
      <c r="H15" s="168"/>
      <c r="I15" s="110"/>
      <c r="J15" s="110"/>
      <c r="K15" s="110"/>
      <c r="L15" s="219"/>
      <c r="M15" s="219"/>
      <c r="N15" s="219"/>
      <c r="O15" s="219"/>
      <c r="P15" s="219"/>
      <c r="Q15" s="222"/>
    </row>
    <row r="16" spans="1:20" x14ac:dyDescent="0.25">
      <c r="A16" s="19">
        <f t="shared" si="1"/>
        <v>2</v>
      </c>
      <c r="B16" s="69" t="s">
        <v>51</v>
      </c>
      <c r="C16" s="88" t="s">
        <v>233</v>
      </c>
      <c r="D16" s="19" t="s">
        <v>126</v>
      </c>
      <c r="E16" s="73">
        <v>1.5</v>
      </c>
      <c r="F16" s="73">
        <f>0.05*0.15*E16</f>
        <v>1.125E-2</v>
      </c>
      <c r="G16" s="168"/>
      <c r="H16" s="248"/>
      <c r="I16" s="168"/>
      <c r="J16" s="185"/>
      <c r="K16" s="168"/>
      <c r="L16" s="219"/>
      <c r="M16" s="219"/>
      <c r="N16" s="219"/>
      <c r="O16" s="219"/>
      <c r="P16" s="219"/>
      <c r="Q16" s="222"/>
      <c r="R16" s="422"/>
      <c r="S16" s="422"/>
      <c r="T16" s="422"/>
    </row>
    <row r="17" spans="1:256" x14ac:dyDescent="0.25">
      <c r="A17" s="19" t="str">
        <f t="shared" si="1"/>
        <v xml:space="preserve"> </v>
      </c>
      <c r="B17" s="98"/>
      <c r="C17" s="249" t="s">
        <v>234</v>
      </c>
      <c r="D17" s="19" t="s">
        <v>126</v>
      </c>
      <c r="E17" s="72">
        <f>ROUNDUP(E16*F17,2)</f>
        <v>1.65</v>
      </c>
      <c r="F17" s="73">
        <v>1.1000000000000001</v>
      </c>
      <c r="G17" s="168"/>
      <c r="H17" s="168"/>
      <c r="I17" s="168"/>
      <c r="J17" s="168"/>
      <c r="K17" s="168"/>
      <c r="L17" s="219"/>
      <c r="M17" s="219"/>
      <c r="N17" s="219"/>
      <c r="O17" s="219"/>
      <c r="P17" s="219"/>
      <c r="Q17" s="222"/>
      <c r="R17" s="422"/>
      <c r="S17" s="422"/>
      <c r="T17" s="422"/>
    </row>
    <row r="18" spans="1:256" x14ac:dyDescent="0.25">
      <c r="A18" s="19" t="str">
        <f t="shared" si="1"/>
        <v xml:space="preserve"> </v>
      </c>
      <c r="B18" s="98"/>
      <c r="C18" s="249" t="s">
        <v>235</v>
      </c>
      <c r="D18" s="73" t="s">
        <v>74</v>
      </c>
      <c r="E18" s="72">
        <f>ROUNDUP(E16*F18,2)</f>
        <v>52.5</v>
      </c>
      <c r="F18" s="73">
        <v>35</v>
      </c>
      <c r="G18" s="168"/>
      <c r="H18" s="168"/>
      <c r="I18" s="168"/>
      <c r="J18" s="168"/>
      <c r="K18" s="168"/>
      <c r="L18" s="219"/>
      <c r="M18" s="219"/>
      <c r="N18" s="219"/>
      <c r="O18" s="219"/>
      <c r="P18" s="219"/>
      <c r="Q18" s="222"/>
      <c r="R18" s="422"/>
      <c r="S18" s="422"/>
      <c r="T18" s="422"/>
    </row>
    <row r="19" spans="1:256" x14ac:dyDescent="0.25">
      <c r="A19" s="19">
        <f t="shared" si="1"/>
        <v>3</v>
      </c>
      <c r="B19" s="69" t="s">
        <v>51</v>
      </c>
      <c r="C19" s="88" t="s">
        <v>236</v>
      </c>
      <c r="D19" s="19" t="s">
        <v>126</v>
      </c>
      <c r="E19" s="73">
        <v>2.36</v>
      </c>
      <c r="F19" s="73">
        <f>0.05*0.15*E19</f>
        <v>1.7699999999999997E-2</v>
      </c>
      <c r="G19" s="168"/>
      <c r="H19" s="248"/>
      <c r="I19" s="168"/>
      <c r="J19" s="185"/>
      <c r="K19" s="168"/>
      <c r="L19" s="219"/>
      <c r="M19" s="219"/>
      <c r="N19" s="219"/>
      <c r="O19" s="219"/>
      <c r="P19" s="219"/>
      <c r="Q19" s="222"/>
      <c r="R19" s="422"/>
      <c r="S19" s="422"/>
      <c r="T19" s="422"/>
    </row>
    <row r="20" spans="1:256" x14ac:dyDescent="0.25">
      <c r="A20" s="19" t="str">
        <f t="shared" si="1"/>
        <v xml:space="preserve"> </v>
      </c>
      <c r="B20" s="98"/>
      <c r="C20" s="249" t="s">
        <v>234</v>
      </c>
      <c r="D20" s="19" t="s">
        <v>126</v>
      </c>
      <c r="E20" s="72">
        <f>ROUNDUP(E19*F20,2)</f>
        <v>2.5999999999999996</v>
      </c>
      <c r="F20" s="73">
        <v>1.1000000000000001</v>
      </c>
      <c r="G20" s="168"/>
      <c r="H20" s="168"/>
      <c r="I20" s="168"/>
      <c r="J20" s="168"/>
      <c r="K20" s="168"/>
      <c r="L20" s="219"/>
      <c r="M20" s="219"/>
      <c r="N20" s="219"/>
      <c r="O20" s="219"/>
      <c r="P20" s="219"/>
      <c r="Q20" s="222"/>
      <c r="R20" s="422"/>
      <c r="S20" s="422"/>
      <c r="T20" s="422"/>
    </row>
    <row r="21" spans="1:256" x14ac:dyDescent="0.25">
      <c r="A21" s="19" t="str">
        <f t="shared" si="1"/>
        <v xml:space="preserve"> </v>
      </c>
      <c r="B21" s="98"/>
      <c r="C21" s="249" t="s">
        <v>235</v>
      </c>
      <c r="D21" s="73" t="s">
        <v>74</v>
      </c>
      <c r="E21" s="72">
        <f>ROUNDUP(E19*F21,2)</f>
        <v>82.6</v>
      </c>
      <c r="F21" s="73">
        <v>35</v>
      </c>
      <c r="G21" s="168"/>
      <c r="H21" s="168"/>
      <c r="I21" s="168"/>
      <c r="J21" s="168"/>
      <c r="K21" s="168"/>
      <c r="L21" s="219"/>
      <c r="M21" s="219"/>
      <c r="N21" s="219"/>
      <c r="O21" s="219"/>
      <c r="P21" s="219"/>
      <c r="Q21" s="222"/>
      <c r="R21" s="422"/>
      <c r="S21" s="422"/>
      <c r="T21" s="422"/>
    </row>
    <row r="22" spans="1:256" ht="22.5" x14ac:dyDescent="0.25">
      <c r="A22" s="19">
        <f t="shared" si="1"/>
        <v>4</v>
      </c>
      <c r="B22" s="69" t="s">
        <v>51</v>
      </c>
      <c r="C22" s="88" t="s">
        <v>237</v>
      </c>
      <c r="D22" s="98" t="s">
        <v>58</v>
      </c>
      <c r="E22" s="73">
        <v>177.06</v>
      </c>
      <c r="F22" s="73"/>
      <c r="G22" s="168"/>
      <c r="H22" s="248"/>
      <c r="I22" s="168"/>
      <c r="J22" s="185"/>
      <c r="K22" s="168"/>
      <c r="L22" s="219"/>
      <c r="M22" s="219"/>
      <c r="N22" s="219"/>
      <c r="O22" s="219"/>
      <c r="P22" s="219"/>
      <c r="Q22" s="222"/>
    </row>
    <row r="23" spans="1:256" x14ac:dyDescent="0.25">
      <c r="A23" s="19">
        <f t="shared" si="1"/>
        <v>5</v>
      </c>
      <c r="B23" s="69" t="s">
        <v>51</v>
      </c>
      <c r="C23" s="88" t="s">
        <v>238</v>
      </c>
      <c r="D23" s="98" t="s">
        <v>58</v>
      </c>
      <c r="E23" s="73">
        <v>177.06</v>
      </c>
      <c r="F23" s="73"/>
      <c r="G23" s="168"/>
      <c r="H23" s="248"/>
      <c r="I23" s="168"/>
      <c r="J23" s="185"/>
      <c r="K23" s="168"/>
      <c r="L23" s="219"/>
      <c r="M23" s="219"/>
      <c r="N23" s="219"/>
      <c r="O23" s="219"/>
      <c r="P23" s="219"/>
      <c r="Q23" s="222"/>
    </row>
    <row r="24" spans="1:256" ht="21.75" customHeight="1" x14ac:dyDescent="0.25">
      <c r="A24" s="19">
        <f t="shared" si="1"/>
        <v>6</v>
      </c>
      <c r="B24" s="69" t="s">
        <v>51</v>
      </c>
      <c r="C24" s="88" t="s">
        <v>239</v>
      </c>
      <c r="D24" s="98" t="s">
        <v>53</v>
      </c>
      <c r="E24" s="73">
        <v>118.04</v>
      </c>
      <c r="F24" s="73"/>
      <c r="G24" s="168"/>
      <c r="H24" s="248"/>
      <c r="I24" s="168"/>
      <c r="J24" s="185"/>
      <c r="K24" s="168"/>
      <c r="L24" s="219"/>
      <c r="M24" s="219"/>
      <c r="N24" s="219"/>
      <c r="O24" s="219"/>
      <c r="P24" s="219"/>
      <c r="Q24" s="222"/>
    </row>
    <row r="25" spans="1:256" s="136" customFormat="1" x14ac:dyDescent="0.25">
      <c r="A25" s="19">
        <f t="shared" si="1"/>
        <v>7</v>
      </c>
      <c r="B25" s="69" t="s">
        <v>51</v>
      </c>
      <c r="C25" s="70" t="s">
        <v>240</v>
      </c>
      <c r="D25" s="83" t="s">
        <v>58</v>
      </c>
      <c r="E25" s="73">
        <v>177.06</v>
      </c>
      <c r="F25" s="92"/>
      <c r="G25" s="73"/>
      <c r="H25" s="248"/>
      <c r="I25" s="168"/>
      <c r="J25" s="85"/>
      <c r="K25" s="85"/>
      <c r="L25" s="219"/>
      <c r="M25" s="219"/>
      <c r="N25" s="219"/>
      <c r="O25" s="219"/>
      <c r="P25" s="219"/>
      <c r="Q25" s="222"/>
      <c r="IS25" s="45"/>
      <c r="IT25" s="45"/>
      <c r="IU25" s="45"/>
      <c r="IV25" s="45"/>
    </row>
    <row r="26" spans="1:256" s="136" customFormat="1" ht="12" x14ac:dyDescent="0.25">
      <c r="A26" s="19" t="str">
        <f t="shared" si="1"/>
        <v xml:space="preserve"> </v>
      </c>
      <c r="B26" s="250"/>
      <c r="C26" s="88" t="s">
        <v>241</v>
      </c>
      <c r="D26" s="83" t="s">
        <v>58</v>
      </c>
      <c r="E26" s="72">
        <f>ROUNDUP(E25*F26,2)</f>
        <v>194.76999999999998</v>
      </c>
      <c r="F26" s="92">
        <v>1.1000000000000001</v>
      </c>
      <c r="G26" s="251"/>
      <c r="H26" s="251"/>
      <c r="I26" s="251"/>
      <c r="J26" s="251"/>
      <c r="K26" s="251"/>
      <c r="L26" s="219"/>
      <c r="M26" s="219"/>
      <c r="N26" s="219"/>
      <c r="O26" s="219"/>
      <c r="P26" s="219"/>
      <c r="Q26" s="222"/>
      <c r="IS26" s="45"/>
      <c r="IT26" s="45"/>
      <c r="IU26" s="45"/>
      <c r="IV26" s="45"/>
    </row>
    <row r="27" spans="1:256" s="136" customFormat="1" x14ac:dyDescent="0.25">
      <c r="A27" s="19" t="str">
        <f t="shared" si="1"/>
        <v xml:space="preserve"> </v>
      </c>
      <c r="B27" s="250"/>
      <c r="C27" s="88" t="s">
        <v>242</v>
      </c>
      <c r="D27" s="83" t="s">
        <v>58</v>
      </c>
      <c r="E27" s="72">
        <f>ROUNDUP(E25*F27,2)</f>
        <v>194.76999999999998</v>
      </c>
      <c r="F27" s="92">
        <v>1.1000000000000001</v>
      </c>
      <c r="G27" s="251"/>
      <c r="H27" s="251"/>
      <c r="I27" s="251"/>
      <c r="J27" s="251"/>
      <c r="K27" s="251"/>
      <c r="L27" s="219"/>
      <c r="M27" s="219"/>
      <c r="N27" s="219"/>
      <c r="O27" s="219"/>
      <c r="P27" s="219"/>
      <c r="Q27" s="222"/>
      <c r="IS27" s="45"/>
      <c r="IT27" s="45"/>
      <c r="IU27" s="45"/>
      <c r="IV27" s="45"/>
    </row>
    <row r="28" spans="1:256" s="136" customFormat="1" x14ac:dyDescent="0.25">
      <c r="A28" s="19" t="str">
        <f t="shared" si="1"/>
        <v xml:space="preserve"> </v>
      </c>
      <c r="B28" s="250"/>
      <c r="C28" s="252" t="s">
        <v>243</v>
      </c>
      <c r="D28" s="253" t="s">
        <v>244</v>
      </c>
      <c r="E28" s="72">
        <f>ROUNDUP(E25*F28,2)</f>
        <v>4.43</v>
      </c>
      <c r="F28" s="92">
        <v>2.5000000000000001E-2</v>
      </c>
      <c r="G28" s="251"/>
      <c r="H28" s="251"/>
      <c r="I28" s="251"/>
      <c r="J28" s="251"/>
      <c r="K28" s="251"/>
      <c r="L28" s="219"/>
      <c r="M28" s="219"/>
      <c r="N28" s="219"/>
      <c r="O28" s="219"/>
      <c r="P28" s="219"/>
      <c r="Q28" s="222"/>
      <c r="IS28" s="45"/>
      <c r="IT28" s="45"/>
      <c r="IU28" s="45"/>
      <c r="IV28" s="45"/>
    </row>
    <row r="29" spans="1:256" x14ac:dyDescent="0.25">
      <c r="A29" s="19" t="str">
        <f t="shared" si="1"/>
        <v xml:space="preserve"> </v>
      </c>
      <c r="B29" s="98"/>
      <c r="C29" s="241" t="s">
        <v>245</v>
      </c>
      <c r="D29" s="98"/>
      <c r="E29" s="73"/>
      <c r="F29" s="73"/>
      <c r="G29" s="73"/>
      <c r="H29" s="83"/>
      <c r="I29" s="73"/>
      <c r="J29" s="73"/>
      <c r="K29" s="73"/>
      <c r="L29" s="219"/>
      <c r="M29" s="219"/>
      <c r="N29" s="219"/>
      <c r="O29" s="219"/>
      <c r="P29" s="219"/>
      <c r="Q29" s="222"/>
    </row>
    <row r="30" spans="1:256" ht="22.5" x14ac:dyDescent="0.25">
      <c r="A30" s="19">
        <f t="shared" si="1"/>
        <v>8</v>
      </c>
      <c r="B30" s="69" t="s">
        <v>51</v>
      </c>
      <c r="C30" s="88" t="s">
        <v>246</v>
      </c>
      <c r="D30" s="98" t="s">
        <v>53</v>
      </c>
      <c r="E30" s="73">
        <v>118.04</v>
      </c>
      <c r="F30" s="73"/>
      <c r="G30" s="168"/>
      <c r="H30" s="248"/>
      <c r="I30" s="168"/>
      <c r="J30" s="185"/>
      <c r="K30" s="168"/>
      <c r="L30" s="219"/>
      <c r="M30" s="219"/>
      <c r="N30" s="219"/>
      <c r="O30" s="219"/>
      <c r="P30" s="219"/>
      <c r="Q30" s="222"/>
    </row>
    <row r="31" spans="1:256" s="79" customFormat="1" ht="22.5" x14ac:dyDescent="0.25">
      <c r="A31" s="19">
        <f t="shared" si="1"/>
        <v>9</v>
      </c>
      <c r="B31" s="69" t="s">
        <v>51</v>
      </c>
      <c r="C31" s="88" t="s">
        <v>247</v>
      </c>
      <c r="D31" s="98" t="s">
        <v>58</v>
      </c>
      <c r="E31" s="73">
        <v>35.4</v>
      </c>
      <c r="F31" s="72"/>
      <c r="G31" s="72"/>
      <c r="H31" s="248"/>
      <c r="I31" s="168"/>
      <c r="J31" s="72"/>
      <c r="K31" s="72"/>
      <c r="L31" s="219"/>
      <c r="M31" s="219"/>
      <c r="N31" s="219"/>
      <c r="O31" s="219"/>
      <c r="P31" s="219"/>
      <c r="Q31" s="222"/>
      <c r="IS31" s="45"/>
      <c r="IT31" s="45"/>
      <c r="IU31" s="45"/>
      <c r="IV31" s="45"/>
    </row>
    <row r="32" spans="1:256" s="79" customFormat="1" ht="24.4" customHeight="1" x14ac:dyDescent="0.25">
      <c r="A32" s="19" t="str">
        <f t="shared" si="1"/>
        <v xml:space="preserve"> </v>
      </c>
      <c r="B32" s="19"/>
      <c r="C32" s="105" t="s">
        <v>248</v>
      </c>
      <c r="D32" s="72" t="s">
        <v>74</v>
      </c>
      <c r="E32" s="72">
        <f>E31*F32</f>
        <v>35.4</v>
      </c>
      <c r="F32" s="72">
        <v>1</v>
      </c>
      <c r="G32" s="72"/>
      <c r="H32" s="72"/>
      <c r="I32" s="72"/>
      <c r="J32" s="72"/>
      <c r="K32" s="72"/>
      <c r="L32" s="219"/>
      <c r="M32" s="219"/>
      <c r="N32" s="219"/>
      <c r="O32" s="219"/>
      <c r="P32" s="219"/>
      <c r="Q32" s="222"/>
      <c r="IS32" s="45"/>
      <c r="IT32" s="45"/>
      <c r="IU32" s="45"/>
      <c r="IV32" s="45"/>
    </row>
    <row r="33" spans="1:256" ht="22.5" x14ac:dyDescent="0.25">
      <c r="A33" s="19">
        <f t="shared" si="1"/>
        <v>10</v>
      </c>
      <c r="B33" s="69" t="s">
        <v>51</v>
      </c>
      <c r="C33" s="88" t="s">
        <v>249</v>
      </c>
      <c r="D33" s="98" t="s">
        <v>58</v>
      </c>
      <c r="E33" s="73">
        <v>35.4</v>
      </c>
      <c r="F33" s="73"/>
      <c r="G33" s="168"/>
      <c r="H33" s="248"/>
      <c r="I33" s="168"/>
      <c r="J33" s="185"/>
      <c r="K33" s="168"/>
      <c r="L33" s="219"/>
      <c r="M33" s="219"/>
      <c r="N33" s="219"/>
      <c r="O33" s="219"/>
      <c r="P33" s="219"/>
      <c r="Q33" s="222"/>
    </row>
    <row r="34" spans="1:256" x14ac:dyDescent="0.25">
      <c r="A34" s="19">
        <f t="shared" si="1"/>
        <v>11</v>
      </c>
      <c r="B34" s="69" t="s">
        <v>51</v>
      </c>
      <c r="C34" s="88" t="s">
        <v>250</v>
      </c>
      <c r="D34" s="98" t="s">
        <v>53</v>
      </c>
      <c r="E34" s="73">
        <v>118.04</v>
      </c>
      <c r="F34" s="73"/>
      <c r="G34" s="168"/>
      <c r="H34" s="248"/>
      <c r="I34" s="168"/>
      <c r="J34" s="185"/>
      <c r="K34" s="168"/>
      <c r="L34" s="219"/>
      <c r="M34" s="219"/>
      <c r="N34" s="219"/>
      <c r="O34" s="219"/>
      <c r="P34" s="219"/>
      <c r="Q34" s="222"/>
    </row>
    <row r="35" spans="1:256" s="136" customFormat="1" x14ac:dyDescent="0.25">
      <c r="A35" s="19">
        <f t="shared" si="1"/>
        <v>12</v>
      </c>
      <c r="B35" s="69" t="s">
        <v>51</v>
      </c>
      <c r="C35" s="88" t="s">
        <v>251</v>
      </c>
      <c r="D35" s="98" t="s">
        <v>58</v>
      </c>
      <c r="E35" s="73">
        <v>94.4</v>
      </c>
      <c r="F35" s="92"/>
      <c r="G35" s="73"/>
      <c r="H35" s="248"/>
      <c r="I35" s="168"/>
      <c r="J35" s="85"/>
      <c r="K35" s="85"/>
      <c r="L35" s="219"/>
      <c r="M35" s="219"/>
      <c r="N35" s="219"/>
      <c r="O35" s="219"/>
      <c r="P35" s="219"/>
      <c r="Q35" s="222"/>
      <c r="IS35" s="45"/>
      <c r="IT35" s="45"/>
      <c r="IU35" s="45"/>
      <c r="IV35" s="45"/>
    </row>
    <row r="36" spans="1:256" s="136" customFormat="1" x14ac:dyDescent="0.25">
      <c r="A36" s="19" t="str">
        <f t="shared" si="1"/>
        <v xml:space="preserve"> </v>
      </c>
      <c r="B36" s="250"/>
      <c r="C36" s="88" t="s">
        <v>252</v>
      </c>
      <c r="D36" s="83" t="s">
        <v>58</v>
      </c>
      <c r="E36" s="72">
        <f>ROUNDUP(E35*F36,2)</f>
        <v>103.84</v>
      </c>
      <c r="F36" s="92">
        <v>1.1000000000000001</v>
      </c>
      <c r="G36" s="251"/>
      <c r="H36" s="251"/>
      <c r="I36" s="251"/>
      <c r="J36" s="251"/>
      <c r="K36" s="251"/>
      <c r="L36" s="219"/>
      <c r="M36" s="219"/>
      <c r="N36" s="219"/>
      <c r="O36" s="219"/>
      <c r="P36" s="219"/>
      <c r="Q36" s="222"/>
      <c r="IS36" s="45"/>
      <c r="IT36" s="45"/>
      <c r="IU36" s="45"/>
      <c r="IV36" s="45"/>
    </row>
    <row r="37" spans="1:256" s="136" customFormat="1" x14ac:dyDescent="0.25">
      <c r="A37" s="19" t="str">
        <f t="shared" si="1"/>
        <v xml:space="preserve"> </v>
      </c>
      <c r="B37" s="250"/>
      <c r="C37" s="252" t="s">
        <v>243</v>
      </c>
      <c r="D37" s="253" t="s">
        <v>244</v>
      </c>
      <c r="E37" s="72">
        <f>ROUNDUP(E35*F37,2)</f>
        <v>2.36</v>
      </c>
      <c r="F37" s="92">
        <v>2.5000000000000001E-2</v>
      </c>
      <c r="G37" s="251"/>
      <c r="H37" s="251"/>
      <c r="I37" s="251"/>
      <c r="J37" s="251"/>
      <c r="K37" s="251"/>
      <c r="L37" s="219"/>
      <c r="M37" s="219"/>
      <c r="N37" s="219"/>
      <c r="O37" s="219"/>
      <c r="P37" s="219"/>
      <c r="Q37" s="222"/>
      <c r="IS37" s="45"/>
      <c r="IT37" s="45"/>
      <c r="IU37" s="45"/>
      <c r="IV37" s="45"/>
    </row>
    <row r="38" spans="1:256" s="130" customFormat="1" x14ac:dyDescent="0.25">
      <c r="A38" s="19">
        <f t="shared" si="1"/>
        <v>13</v>
      </c>
      <c r="B38" s="69" t="s">
        <v>51</v>
      </c>
      <c r="C38" s="88" t="s">
        <v>253</v>
      </c>
      <c r="D38" s="98" t="s">
        <v>53</v>
      </c>
      <c r="E38" s="73">
        <v>118.04</v>
      </c>
      <c r="F38" s="73"/>
      <c r="G38" s="73"/>
      <c r="H38" s="248"/>
      <c r="I38" s="168"/>
      <c r="J38" s="80"/>
      <c r="K38" s="73"/>
      <c r="L38" s="219"/>
      <c r="M38" s="219"/>
      <c r="N38" s="219"/>
      <c r="O38" s="219"/>
      <c r="P38" s="219"/>
      <c r="Q38" s="222"/>
      <c r="IS38" s="45"/>
      <c r="IT38" s="45"/>
      <c r="IU38" s="45"/>
      <c r="IV38" s="45"/>
    </row>
    <row r="39" spans="1:256" s="130" customFormat="1" x14ac:dyDescent="0.25">
      <c r="A39" s="19" t="str">
        <f t="shared" si="1"/>
        <v xml:space="preserve"> </v>
      </c>
      <c r="B39" s="98"/>
      <c r="C39" s="249" t="s">
        <v>90</v>
      </c>
      <c r="D39" s="72" t="s">
        <v>254</v>
      </c>
      <c r="E39" s="72">
        <f>ROUNDUP(E38*F39,0)</f>
        <v>10</v>
      </c>
      <c r="F39" s="73">
        <v>8.2100000000000006E-2</v>
      </c>
      <c r="G39" s="73"/>
      <c r="H39" s="73"/>
      <c r="I39" s="73"/>
      <c r="J39" s="73"/>
      <c r="K39" s="73"/>
      <c r="L39" s="219"/>
      <c r="M39" s="219"/>
      <c r="N39" s="219"/>
      <c r="O39" s="219"/>
      <c r="P39" s="219"/>
      <c r="Q39" s="222"/>
      <c r="IS39" s="45"/>
      <c r="IT39" s="45"/>
      <c r="IU39" s="45"/>
      <c r="IV39" s="45"/>
    </row>
    <row r="40" spans="1:256" s="130" customFormat="1" x14ac:dyDescent="0.25">
      <c r="A40" s="19" t="str">
        <f t="shared" si="1"/>
        <v xml:space="preserve"> </v>
      </c>
      <c r="B40" s="98"/>
      <c r="C40" s="249" t="s">
        <v>255</v>
      </c>
      <c r="D40" s="19" t="s">
        <v>58</v>
      </c>
      <c r="E40" s="72">
        <f>ROUNDUP(E38*F40,2)</f>
        <v>17.71</v>
      </c>
      <c r="F40" s="73">
        <v>0.15</v>
      </c>
      <c r="G40" s="73"/>
      <c r="H40" s="73"/>
      <c r="I40" s="73"/>
      <c r="J40" s="73"/>
      <c r="K40" s="73"/>
      <c r="L40" s="219"/>
      <c r="M40" s="219"/>
      <c r="N40" s="219"/>
      <c r="O40" s="219"/>
      <c r="P40" s="219"/>
      <c r="Q40" s="222"/>
      <c r="IS40" s="45"/>
      <c r="IT40" s="45"/>
      <c r="IU40" s="45"/>
      <c r="IV40" s="45"/>
    </row>
    <row r="41" spans="1:256" s="130" customFormat="1" ht="22.5" x14ac:dyDescent="0.25">
      <c r="A41" s="19">
        <f t="shared" si="1"/>
        <v>14</v>
      </c>
      <c r="B41" s="69" t="s">
        <v>51</v>
      </c>
      <c r="C41" s="88" t="s">
        <v>256</v>
      </c>
      <c r="D41" s="98" t="s">
        <v>58</v>
      </c>
      <c r="E41" s="73">
        <v>53.1</v>
      </c>
      <c r="F41" s="73"/>
      <c r="G41" s="73"/>
      <c r="H41" s="248"/>
      <c r="I41" s="168"/>
      <c r="J41" s="80"/>
      <c r="K41" s="73"/>
      <c r="L41" s="219"/>
      <c r="M41" s="219"/>
      <c r="N41" s="219"/>
      <c r="O41" s="219"/>
      <c r="P41" s="219"/>
      <c r="Q41" s="222"/>
      <c r="IS41" s="45"/>
      <c r="IT41" s="45"/>
      <c r="IU41" s="45"/>
      <c r="IV41" s="45"/>
    </row>
    <row r="42" spans="1:256" s="130" customFormat="1" x14ac:dyDescent="0.25">
      <c r="A42" s="19" t="str">
        <f t="shared" si="1"/>
        <v xml:space="preserve"> </v>
      </c>
      <c r="B42" s="98"/>
      <c r="C42" s="249" t="s">
        <v>90</v>
      </c>
      <c r="D42" s="72" t="s">
        <v>254</v>
      </c>
      <c r="E42" s="72">
        <f>ROUNDUP(E41*F42,0)</f>
        <v>5</v>
      </c>
      <c r="F42" s="73">
        <v>8.2100000000000006E-2</v>
      </c>
      <c r="G42" s="73"/>
      <c r="H42" s="73"/>
      <c r="I42" s="73"/>
      <c r="J42" s="73"/>
      <c r="K42" s="73"/>
      <c r="L42" s="219"/>
      <c r="M42" s="219"/>
      <c r="N42" s="219"/>
      <c r="O42" s="219"/>
      <c r="P42" s="219"/>
      <c r="Q42" s="222"/>
      <c r="IS42" s="45"/>
      <c r="IT42" s="45"/>
      <c r="IU42" s="45"/>
      <c r="IV42" s="45"/>
    </row>
    <row r="43" spans="1:256" s="130" customFormat="1" x14ac:dyDescent="0.25">
      <c r="A43" s="19" t="str">
        <f t="shared" si="1"/>
        <v xml:space="preserve"> </v>
      </c>
      <c r="B43" s="98"/>
      <c r="C43" s="249" t="s">
        <v>255</v>
      </c>
      <c r="D43" s="19" t="s">
        <v>58</v>
      </c>
      <c r="E43" s="72">
        <f>ROUNDUP(E41*F43,2)</f>
        <v>23.900000000000002</v>
      </c>
      <c r="F43" s="73">
        <v>0.45</v>
      </c>
      <c r="G43" s="73"/>
      <c r="H43" s="73"/>
      <c r="I43" s="73"/>
      <c r="J43" s="73"/>
      <c r="K43" s="73"/>
      <c r="L43" s="219"/>
      <c r="M43" s="219"/>
      <c r="N43" s="219"/>
      <c r="O43" s="219"/>
      <c r="P43" s="219"/>
      <c r="Q43" s="222"/>
      <c r="IS43" s="45"/>
      <c r="IT43" s="45"/>
      <c r="IU43" s="45"/>
      <c r="IV43" s="45"/>
    </row>
    <row r="44" spans="1:256" ht="22.5" x14ac:dyDescent="0.25">
      <c r="A44" s="19">
        <f t="shared" si="1"/>
        <v>15</v>
      </c>
      <c r="B44" s="69" t="s">
        <v>51</v>
      </c>
      <c r="C44" s="105" t="s">
        <v>257</v>
      </c>
      <c r="D44" s="83" t="s">
        <v>53</v>
      </c>
      <c r="E44" s="218">
        <v>127.6</v>
      </c>
      <c r="F44" s="254"/>
      <c r="G44" s="255"/>
      <c r="H44" s="248"/>
      <c r="I44" s="168"/>
      <c r="J44" s="255"/>
      <c r="K44" s="255"/>
      <c r="L44" s="219"/>
      <c r="M44" s="219"/>
      <c r="N44" s="219"/>
      <c r="O44" s="219"/>
      <c r="P44" s="219"/>
      <c r="Q44" s="222"/>
    </row>
    <row r="45" spans="1:256" ht="22.5" x14ac:dyDescent="0.25">
      <c r="A45" s="19">
        <f t="shared" si="1"/>
        <v>16</v>
      </c>
      <c r="B45" s="69" t="s">
        <v>51</v>
      </c>
      <c r="C45" s="105" t="s">
        <v>258</v>
      </c>
      <c r="D45" s="83" t="s">
        <v>53</v>
      </c>
      <c r="E45" s="218">
        <f>E44</f>
        <v>127.6</v>
      </c>
      <c r="F45" s="73"/>
      <c r="G45" s="73"/>
      <c r="H45" s="248"/>
      <c r="I45" s="168"/>
      <c r="J45" s="73"/>
      <c r="K45" s="73"/>
      <c r="L45" s="219"/>
      <c r="M45" s="219"/>
      <c r="N45" s="219"/>
      <c r="O45" s="219"/>
      <c r="P45" s="219"/>
      <c r="Q45" s="222"/>
    </row>
    <row r="46" spans="1:256" x14ac:dyDescent="0.25">
      <c r="A46" s="19" t="str">
        <f t="shared" si="1"/>
        <v xml:space="preserve"> </v>
      </c>
      <c r="B46" s="69"/>
      <c r="C46" s="256" t="s">
        <v>259</v>
      </c>
      <c r="D46" s="83"/>
      <c r="E46" s="218"/>
      <c r="F46" s="73"/>
      <c r="G46" s="73"/>
      <c r="H46" s="73"/>
      <c r="I46" s="73"/>
      <c r="J46" s="73"/>
      <c r="K46" s="73"/>
      <c r="L46" s="219"/>
      <c r="M46" s="219"/>
      <c r="N46" s="219"/>
      <c r="O46" s="219"/>
      <c r="P46" s="219"/>
      <c r="Q46" s="222"/>
    </row>
    <row r="47" spans="1:256" ht="22.5" x14ac:dyDescent="0.25">
      <c r="A47" s="19">
        <f t="shared" si="1"/>
        <v>17</v>
      </c>
      <c r="B47" s="69" t="s">
        <v>51</v>
      </c>
      <c r="C47" s="105" t="s">
        <v>260</v>
      </c>
      <c r="D47" s="83" t="s">
        <v>53</v>
      </c>
      <c r="E47" s="218">
        <v>45.8</v>
      </c>
      <c r="F47" s="73"/>
      <c r="G47" s="255"/>
      <c r="H47" s="248"/>
      <c r="I47" s="168"/>
      <c r="J47" s="255"/>
      <c r="K47" s="255"/>
      <c r="L47" s="219"/>
      <c r="M47" s="219"/>
      <c r="N47" s="219"/>
      <c r="O47" s="219"/>
      <c r="P47" s="219"/>
      <c r="Q47" s="222"/>
    </row>
    <row r="48" spans="1:256" ht="22.5" x14ac:dyDescent="0.25">
      <c r="A48" s="19">
        <f t="shared" si="1"/>
        <v>18</v>
      </c>
      <c r="B48" s="69" t="s">
        <v>51</v>
      </c>
      <c r="C48" s="105" t="s">
        <v>261</v>
      </c>
      <c r="D48" s="83" t="s">
        <v>126</v>
      </c>
      <c r="E48" s="83">
        <v>0.5</v>
      </c>
      <c r="F48" s="73"/>
      <c r="G48" s="73"/>
      <c r="H48" s="248"/>
      <c r="I48" s="168"/>
      <c r="J48" s="73"/>
      <c r="K48" s="73"/>
      <c r="L48" s="219"/>
      <c r="M48" s="219"/>
      <c r="N48" s="219"/>
      <c r="O48" s="219"/>
      <c r="P48" s="219"/>
      <c r="Q48" s="222"/>
    </row>
    <row r="49" spans="1:256" x14ac:dyDescent="0.25">
      <c r="A49" s="19" t="str">
        <f t="shared" si="1"/>
        <v xml:space="preserve"> </v>
      </c>
      <c r="B49" s="257"/>
      <c r="C49" s="88" t="s">
        <v>262</v>
      </c>
      <c r="D49" s="257" t="s">
        <v>186</v>
      </c>
      <c r="E49" s="73">
        <f>E48*1.05</f>
        <v>0.52500000000000002</v>
      </c>
      <c r="F49" s="255">
        <v>1.05</v>
      </c>
      <c r="G49" s="255"/>
      <c r="H49" s="255"/>
      <c r="I49" s="255"/>
      <c r="J49" s="255"/>
      <c r="K49" s="255"/>
      <c r="L49" s="219"/>
      <c r="M49" s="219"/>
      <c r="N49" s="219"/>
      <c r="O49" s="219"/>
      <c r="P49" s="219"/>
      <c r="Q49" s="222"/>
    </row>
    <row r="50" spans="1:256" ht="23.85" customHeight="1" x14ac:dyDescent="0.25">
      <c r="A50" s="19">
        <f t="shared" si="1"/>
        <v>19</v>
      </c>
      <c r="B50" s="69" t="s">
        <v>51</v>
      </c>
      <c r="C50" s="105" t="s">
        <v>263</v>
      </c>
      <c r="D50" s="83" t="s">
        <v>58</v>
      </c>
      <c r="E50" s="218">
        <v>19</v>
      </c>
      <c r="F50" s="73"/>
      <c r="G50" s="73"/>
      <c r="H50" s="248"/>
      <c r="I50" s="168"/>
      <c r="J50" s="258"/>
      <c r="K50" s="255"/>
      <c r="L50" s="219"/>
      <c r="M50" s="219"/>
      <c r="N50" s="219"/>
      <c r="O50" s="219"/>
      <c r="P50" s="219"/>
      <c r="Q50" s="222"/>
    </row>
    <row r="51" spans="1:256" x14ac:dyDescent="0.25">
      <c r="A51" s="19" t="str">
        <f t="shared" si="1"/>
        <v xml:space="preserve"> </v>
      </c>
      <c r="B51" s="69"/>
      <c r="C51" s="105" t="s">
        <v>264</v>
      </c>
      <c r="D51" s="83" t="s">
        <v>58</v>
      </c>
      <c r="E51" s="72">
        <f>E50*F51</f>
        <v>19.95</v>
      </c>
      <c r="F51" s="73">
        <v>1.05</v>
      </c>
      <c r="G51" s="73"/>
      <c r="H51" s="73"/>
      <c r="I51" s="73"/>
      <c r="J51" s="258"/>
      <c r="K51" s="255"/>
      <c r="L51" s="219"/>
      <c r="M51" s="219"/>
      <c r="N51" s="219"/>
      <c r="O51" s="219"/>
      <c r="P51" s="219"/>
      <c r="Q51" s="222"/>
    </row>
    <row r="52" spans="1:256" ht="22.5" x14ac:dyDescent="0.25">
      <c r="A52" s="19" t="str">
        <f t="shared" si="1"/>
        <v xml:space="preserve"> </v>
      </c>
      <c r="B52" s="98"/>
      <c r="C52" s="105" t="s">
        <v>265</v>
      </c>
      <c r="D52" s="83" t="s">
        <v>74</v>
      </c>
      <c r="E52" s="72">
        <v>57</v>
      </c>
      <c r="F52" s="73">
        <v>1.6187499999999999</v>
      </c>
      <c r="G52" s="73"/>
      <c r="H52" s="73"/>
      <c r="I52" s="73"/>
      <c r="J52" s="73"/>
      <c r="K52" s="73"/>
      <c r="L52" s="219"/>
      <c r="M52" s="219"/>
      <c r="N52" s="219"/>
      <c r="O52" s="219"/>
      <c r="P52" s="219"/>
      <c r="Q52" s="222"/>
    </row>
    <row r="53" spans="1:256" ht="22.5" x14ac:dyDescent="0.25">
      <c r="A53" s="19" t="str">
        <f t="shared" si="1"/>
        <v xml:space="preserve"> </v>
      </c>
      <c r="B53" s="98"/>
      <c r="C53" s="105" t="s">
        <v>266</v>
      </c>
      <c r="D53" s="83" t="s">
        <v>83</v>
      </c>
      <c r="E53" s="72">
        <v>156</v>
      </c>
      <c r="F53" s="73">
        <v>4</v>
      </c>
      <c r="G53" s="73"/>
      <c r="H53" s="73"/>
      <c r="I53" s="73"/>
      <c r="J53" s="73"/>
      <c r="K53" s="73"/>
      <c r="L53" s="219"/>
      <c r="M53" s="219"/>
      <c r="N53" s="219"/>
      <c r="O53" s="219"/>
      <c r="P53" s="219"/>
      <c r="Q53" s="222"/>
    </row>
    <row r="54" spans="1:256" ht="22.5" x14ac:dyDescent="0.25">
      <c r="A54" s="19">
        <f t="shared" si="1"/>
        <v>20</v>
      </c>
      <c r="B54" s="69" t="s">
        <v>51</v>
      </c>
      <c r="C54" s="105" t="s">
        <v>267</v>
      </c>
      <c r="D54" s="83" t="s">
        <v>53</v>
      </c>
      <c r="E54" s="218">
        <f>E47</f>
        <v>45.8</v>
      </c>
      <c r="F54" s="73"/>
      <c r="G54" s="73"/>
      <c r="H54" s="248"/>
      <c r="I54" s="168"/>
      <c r="J54" s="73"/>
      <c r="K54" s="73"/>
      <c r="L54" s="219"/>
      <c r="M54" s="219"/>
      <c r="N54" s="219"/>
      <c r="O54" s="219"/>
      <c r="P54" s="219"/>
      <c r="Q54" s="222"/>
    </row>
    <row r="55" spans="1:256" x14ac:dyDescent="0.25">
      <c r="A55" s="19" t="str">
        <f t="shared" si="1"/>
        <v xml:space="preserve"> </v>
      </c>
      <c r="B55" s="69"/>
      <c r="C55" s="256" t="s">
        <v>268</v>
      </c>
      <c r="D55" s="83"/>
      <c r="E55" s="83"/>
      <c r="F55" s="73"/>
      <c r="G55" s="73"/>
      <c r="H55" s="73"/>
      <c r="I55" s="73"/>
      <c r="J55" s="73"/>
      <c r="K55" s="73"/>
      <c r="L55" s="219"/>
      <c r="M55" s="219"/>
      <c r="N55" s="219"/>
      <c r="O55" s="219"/>
      <c r="P55" s="219"/>
      <c r="Q55" s="222"/>
    </row>
    <row r="56" spans="1:256" s="130" customFormat="1" x14ac:dyDescent="0.2">
      <c r="A56" s="19">
        <f t="shared" si="1"/>
        <v>21</v>
      </c>
      <c r="B56" s="69" t="s">
        <v>51</v>
      </c>
      <c r="C56" s="259" t="s">
        <v>269</v>
      </c>
      <c r="D56" s="260" t="s">
        <v>58</v>
      </c>
      <c r="E56" s="261">
        <v>77</v>
      </c>
      <c r="F56" s="45"/>
      <c r="G56" s="255"/>
      <c r="H56" s="248"/>
      <c r="I56" s="168"/>
      <c r="J56" s="258"/>
      <c r="K56" s="255"/>
      <c r="L56" s="219"/>
      <c r="M56" s="219"/>
      <c r="N56" s="219"/>
      <c r="O56" s="219"/>
      <c r="P56" s="219"/>
      <c r="Q56" s="222"/>
      <c r="R56" s="13"/>
      <c r="IR56" s="45"/>
      <c r="IS56" s="45"/>
      <c r="IT56" s="45"/>
      <c r="IU56" s="45"/>
      <c r="IV56" s="45"/>
    </row>
    <row r="57" spans="1:256" s="130" customFormat="1" x14ac:dyDescent="0.2">
      <c r="A57" s="19">
        <f t="shared" si="1"/>
        <v>22</v>
      </c>
      <c r="B57" s="69" t="s">
        <v>51</v>
      </c>
      <c r="C57" s="262" t="s">
        <v>270</v>
      </c>
      <c r="D57" s="263" t="s">
        <v>55</v>
      </c>
      <c r="E57" s="261">
        <v>8</v>
      </c>
      <c r="F57" s="45"/>
      <c r="G57" s="255"/>
      <c r="H57" s="248"/>
      <c r="I57" s="168"/>
      <c r="J57" s="258"/>
      <c r="K57" s="255"/>
      <c r="L57" s="219"/>
      <c r="M57" s="219"/>
      <c r="N57" s="219"/>
      <c r="O57" s="219"/>
      <c r="P57" s="219"/>
      <c r="Q57" s="222"/>
      <c r="R57" s="13"/>
      <c r="IR57" s="45"/>
      <c r="IS57" s="45"/>
      <c r="IT57" s="45"/>
      <c r="IU57" s="45"/>
      <c r="IV57" s="45"/>
    </row>
    <row r="58" spans="1:256" s="130" customFormat="1" x14ac:dyDescent="0.2">
      <c r="A58" s="19">
        <f t="shared" si="1"/>
        <v>23</v>
      </c>
      <c r="B58" s="69" t="s">
        <v>51</v>
      </c>
      <c r="C58" s="262" t="s">
        <v>271</v>
      </c>
      <c r="D58" s="263" t="s">
        <v>58</v>
      </c>
      <c r="E58" s="261">
        <v>77</v>
      </c>
      <c r="F58" s="45"/>
      <c r="G58" s="255"/>
      <c r="H58" s="248"/>
      <c r="I58" s="168"/>
      <c r="J58" s="258"/>
      <c r="K58" s="255"/>
      <c r="L58" s="219"/>
      <c r="M58" s="219"/>
      <c r="N58" s="219"/>
      <c r="O58" s="219"/>
      <c r="P58" s="219"/>
      <c r="Q58" s="222"/>
      <c r="R58" s="13"/>
      <c r="IR58" s="45"/>
      <c r="IS58" s="45"/>
      <c r="IT58" s="45"/>
      <c r="IU58" s="45"/>
      <c r="IV58" s="45"/>
    </row>
    <row r="59" spans="1:256" s="44" customFormat="1" ht="22.5" x14ac:dyDescent="0.2">
      <c r="A59" s="19">
        <f t="shared" si="1"/>
        <v>24</v>
      </c>
      <c r="B59" s="69" t="s">
        <v>51</v>
      </c>
      <c r="C59" s="262" t="s">
        <v>272</v>
      </c>
      <c r="D59" s="263" t="s">
        <v>53</v>
      </c>
      <c r="E59" s="261">
        <v>143.6</v>
      </c>
      <c r="F59" s="45"/>
      <c r="G59" s="255"/>
      <c r="H59" s="248"/>
      <c r="I59" s="168"/>
      <c r="J59" s="258"/>
      <c r="K59" s="255"/>
      <c r="L59" s="219"/>
      <c r="M59" s="219"/>
      <c r="N59" s="219"/>
      <c r="O59" s="219"/>
      <c r="P59" s="219"/>
      <c r="Q59" s="222"/>
      <c r="R59" s="1"/>
      <c r="IR59" s="45"/>
      <c r="IS59" s="45"/>
      <c r="IT59" s="45"/>
      <c r="IU59" s="45"/>
      <c r="IV59" s="45"/>
    </row>
    <row r="60" spans="1:256" s="44" customFormat="1" ht="22.5" x14ac:dyDescent="0.2">
      <c r="A60" s="19">
        <f t="shared" si="1"/>
        <v>25</v>
      </c>
      <c r="B60" s="69" t="s">
        <v>51</v>
      </c>
      <c r="C60" s="262" t="s">
        <v>273</v>
      </c>
      <c r="D60" s="263" t="s">
        <v>53</v>
      </c>
      <c r="E60" s="261">
        <v>143.6</v>
      </c>
      <c r="F60" s="45"/>
      <c r="G60" s="261"/>
      <c r="H60" s="248"/>
      <c r="I60" s="168"/>
      <c r="J60" s="261"/>
      <c r="K60" s="261"/>
      <c r="L60" s="219"/>
      <c r="M60" s="219"/>
      <c r="N60" s="219"/>
      <c r="O60" s="219"/>
      <c r="P60" s="219"/>
      <c r="Q60" s="222"/>
      <c r="R60" s="1"/>
      <c r="IR60" s="45"/>
      <c r="IS60" s="45"/>
      <c r="IT60" s="45"/>
      <c r="IU60" s="45"/>
      <c r="IV60" s="45"/>
    </row>
    <row r="61" spans="1:256" s="44" customFormat="1" ht="25.15" customHeight="1" x14ac:dyDescent="0.2">
      <c r="A61" s="19">
        <f t="shared" si="1"/>
        <v>26</v>
      </c>
      <c r="B61" s="69" t="s">
        <v>51</v>
      </c>
      <c r="C61" s="262" t="s">
        <v>274</v>
      </c>
      <c r="D61" s="263" t="s">
        <v>53</v>
      </c>
      <c r="E61" s="261">
        <v>143.6</v>
      </c>
      <c r="F61" s="45"/>
      <c r="G61" s="261"/>
      <c r="H61" s="248"/>
      <c r="I61" s="168"/>
      <c r="J61" s="261"/>
      <c r="K61" s="261"/>
      <c r="L61" s="219"/>
      <c r="M61" s="219"/>
      <c r="N61" s="219"/>
      <c r="O61" s="219"/>
      <c r="P61" s="219"/>
      <c r="Q61" s="222"/>
      <c r="R61" s="1"/>
      <c r="IR61" s="45"/>
      <c r="IS61" s="45"/>
      <c r="IT61" s="45"/>
      <c r="IU61" s="45"/>
      <c r="IV61" s="45"/>
    </row>
    <row r="62" spans="1:256" s="44" customFormat="1" x14ac:dyDescent="0.2">
      <c r="A62" s="19">
        <f t="shared" si="1"/>
        <v>27</v>
      </c>
      <c r="B62" s="69" t="s">
        <v>51</v>
      </c>
      <c r="C62" s="262" t="s">
        <v>275</v>
      </c>
      <c r="D62" s="263" t="s">
        <v>126</v>
      </c>
      <c r="E62" s="261">
        <v>7.7</v>
      </c>
      <c r="F62" s="45"/>
      <c r="G62" s="261"/>
      <c r="H62" s="248"/>
      <c r="I62" s="168"/>
      <c r="J62" s="261"/>
      <c r="K62" s="261"/>
      <c r="L62" s="219"/>
      <c r="M62" s="219"/>
      <c r="N62" s="219"/>
      <c r="O62" s="219"/>
      <c r="P62" s="219"/>
      <c r="Q62" s="222"/>
      <c r="R62" s="1"/>
      <c r="IR62" s="45"/>
      <c r="IS62" s="45"/>
      <c r="IT62" s="45"/>
      <c r="IU62" s="45"/>
      <c r="IV62" s="45"/>
    </row>
    <row r="63" spans="1:256" s="44" customFormat="1" ht="22.5" x14ac:dyDescent="0.2">
      <c r="A63" s="19">
        <f t="shared" si="1"/>
        <v>28</v>
      </c>
      <c r="B63" s="69" t="s">
        <v>51</v>
      </c>
      <c r="C63" s="262" t="s">
        <v>276</v>
      </c>
      <c r="D63" s="263" t="s">
        <v>58</v>
      </c>
      <c r="E63" s="261">
        <v>77</v>
      </c>
      <c r="F63" s="45"/>
      <c r="G63" s="261"/>
      <c r="H63" s="248"/>
      <c r="I63" s="168"/>
      <c r="J63" s="261"/>
      <c r="K63" s="261"/>
      <c r="L63" s="219"/>
      <c r="M63" s="219"/>
      <c r="N63" s="219"/>
      <c r="O63" s="219"/>
      <c r="P63" s="219"/>
      <c r="Q63" s="222"/>
      <c r="R63" s="1"/>
      <c r="IR63" s="45"/>
      <c r="IS63" s="45"/>
      <c r="IT63" s="45"/>
      <c r="IU63" s="45"/>
      <c r="IV63" s="45"/>
    </row>
    <row r="64" spans="1:256" s="44" customFormat="1" ht="22.5" x14ac:dyDescent="0.2">
      <c r="A64" s="19">
        <f t="shared" si="1"/>
        <v>29</v>
      </c>
      <c r="B64" s="69" t="s">
        <v>51</v>
      </c>
      <c r="C64" s="262" t="s">
        <v>277</v>
      </c>
      <c r="D64" s="263" t="s">
        <v>58</v>
      </c>
      <c r="E64" s="261">
        <v>77</v>
      </c>
      <c r="F64" s="45"/>
      <c r="G64" s="261"/>
      <c r="H64" s="248"/>
      <c r="I64" s="168"/>
      <c r="J64" s="261"/>
      <c r="K64" s="261"/>
      <c r="L64" s="219"/>
      <c r="M64" s="219"/>
      <c r="N64" s="219"/>
      <c r="O64" s="219"/>
      <c r="P64" s="219"/>
      <c r="Q64" s="222"/>
      <c r="R64" s="1"/>
      <c r="IR64" s="45"/>
      <c r="IS64" s="45"/>
      <c r="IT64" s="45"/>
      <c r="IU64" s="45"/>
      <c r="IV64" s="45"/>
    </row>
    <row r="65" spans="1:256" s="44" customFormat="1" ht="21.75" x14ac:dyDescent="0.2">
      <c r="A65" s="19" t="str">
        <f t="shared" si="1"/>
        <v xml:space="preserve"> </v>
      </c>
      <c r="B65" s="263"/>
      <c r="C65" s="264" t="s">
        <v>278</v>
      </c>
      <c r="D65" s="262"/>
      <c r="E65" s="261"/>
      <c r="F65" s="45"/>
      <c r="G65" s="261"/>
      <c r="H65" s="261"/>
      <c r="I65" s="261"/>
      <c r="J65" s="261"/>
      <c r="K65" s="261"/>
      <c r="L65" s="219"/>
      <c r="M65" s="219"/>
      <c r="N65" s="219"/>
      <c r="O65" s="219"/>
      <c r="P65" s="219"/>
      <c r="Q65" s="222"/>
      <c r="R65" s="1"/>
      <c r="IR65" s="45"/>
      <c r="IS65" s="45"/>
      <c r="IT65" s="45"/>
      <c r="IU65" s="45"/>
      <c r="IV65" s="45"/>
    </row>
    <row r="66" spans="1:256" s="44" customFormat="1" ht="22.5" x14ac:dyDescent="0.2">
      <c r="A66" s="19">
        <f t="shared" si="1"/>
        <v>30</v>
      </c>
      <c r="B66" s="69" t="s">
        <v>51</v>
      </c>
      <c r="C66" s="262" t="s">
        <v>279</v>
      </c>
      <c r="D66" s="263" t="s">
        <v>58</v>
      </c>
      <c r="E66" s="261">
        <v>1.6</v>
      </c>
      <c r="F66" s="45"/>
      <c r="G66" s="261"/>
      <c r="H66" s="248"/>
      <c r="I66" s="168"/>
      <c r="J66" s="261"/>
      <c r="K66" s="261"/>
      <c r="L66" s="219"/>
      <c r="M66" s="219"/>
      <c r="N66" s="219"/>
      <c r="O66" s="219"/>
      <c r="P66" s="219"/>
      <c r="Q66" s="222"/>
      <c r="R66" s="1"/>
      <c r="IR66" s="45"/>
      <c r="IS66" s="45"/>
      <c r="IT66" s="45"/>
      <c r="IU66" s="45"/>
      <c r="IV66" s="45"/>
    </row>
    <row r="67" spans="1:256" s="44" customFormat="1" x14ac:dyDescent="0.2">
      <c r="A67" s="19">
        <f t="shared" si="1"/>
        <v>31</v>
      </c>
      <c r="B67" s="69" t="s">
        <v>51</v>
      </c>
      <c r="C67" s="262" t="s">
        <v>280</v>
      </c>
      <c r="D67" s="263" t="s">
        <v>58</v>
      </c>
      <c r="E67" s="261">
        <v>1.6</v>
      </c>
      <c r="F67" s="45"/>
      <c r="G67" s="261"/>
      <c r="H67" s="248"/>
      <c r="I67" s="168"/>
      <c r="J67" s="261"/>
      <c r="K67" s="261"/>
      <c r="L67" s="219"/>
      <c r="M67" s="219"/>
      <c r="N67" s="219"/>
      <c r="O67" s="219"/>
      <c r="P67" s="219"/>
      <c r="Q67" s="222"/>
      <c r="R67" s="1"/>
      <c r="IR67" s="45"/>
      <c r="IS67" s="45"/>
      <c r="IT67" s="45"/>
      <c r="IU67" s="45"/>
      <c r="IV67" s="45"/>
    </row>
    <row r="68" spans="1:256" s="44" customFormat="1" x14ac:dyDescent="0.2">
      <c r="A68" s="19">
        <f t="shared" si="1"/>
        <v>32</v>
      </c>
      <c r="B68" s="69" t="s">
        <v>51</v>
      </c>
      <c r="C68" s="262" t="s">
        <v>549</v>
      </c>
      <c r="D68" s="263" t="s">
        <v>58</v>
      </c>
      <c r="E68" s="261">
        <v>1.6</v>
      </c>
      <c r="F68" s="45"/>
      <c r="G68" s="261"/>
      <c r="H68" s="248"/>
      <c r="I68" s="168"/>
      <c r="J68" s="261"/>
      <c r="K68" s="261"/>
      <c r="L68" s="219"/>
      <c r="M68" s="219"/>
      <c r="N68" s="219"/>
      <c r="O68" s="219"/>
      <c r="P68" s="219"/>
      <c r="Q68" s="222"/>
      <c r="R68" s="1"/>
      <c r="IR68" s="45"/>
      <c r="IS68" s="45"/>
      <c r="IT68" s="45"/>
      <c r="IU68" s="45"/>
      <c r="IV68" s="45"/>
    </row>
    <row r="69" spans="1:256" s="44" customFormat="1" ht="22.5" x14ac:dyDescent="0.2">
      <c r="A69" s="19">
        <f t="shared" si="1"/>
        <v>33</v>
      </c>
      <c r="B69" s="69" t="s">
        <v>51</v>
      </c>
      <c r="C69" s="262" t="s">
        <v>281</v>
      </c>
      <c r="D69" s="263" t="s">
        <v>58</v>
      </c>
      <c r="E69" s="261">
        <v>77</v>
      </c>
      <c r="F69" s="45"/>
      <c r="G69" s="261"/>
      <c r="H69" s="248"/>
      <c r="I69" s="168"/>
      <c r="J69" s="261"/>
      <c r="K69" s="261"/>
      <c r="L69" s="219"/>
      <c r="M69" s="219"/>
      <c r="N69" s="219"/>
      <c r="O69" s="219"/>
      <c r="P69" s="219"/>
      <c r="Q69" s="222"/>
      <c r="R69" s="1"/>
      <c r="IR69" s="45"/>
      <c r="IS69" s="45"/>
      <c r="IT69" s="45"/>
      <c r="IU69" s="45"/>
      <c r="IV69" s="45"/>
    </row>
    <row r="70" spans="1:256" s="44" customFormat="1" ht="22.5" x14ac:dyDescent="0.2">
      <c r="A70" s="19">
        <f t="shared" si="1"/>
        <v>34</v>
      </c>
      <c r="B70" s="69" t="s">
        <v>51</v>
      </c>
      <c r="C70" s="262" t="s">
        <v>282</v>
      </c>
      <c r="D70" s="263" t="s">
        <v>58</v>
      </c>
      <c r="E70" s="261">
        <v>77</v>
      </c>
      <c r="F70" s="45"/>
      <c r="G70" s="261"/>
      <c r="H70" s="248"/>
      <c r="I70" s="168"/>
      <c r="J70" s="261"/>
      <c r="K70" s="261"/>
      <c r="L70" s="219"/>
      <c r="M70" s="219"/>
      <c r="N70" s="219"/>
      <c r="O70" s="219"/>
      <c r="P70" s="219"/>
      <c r="Q70" s="222"/>
      <c r="R70" s="1"/>
      <c r="IR70" s="45"/>
      <c r="IS70" s="45"/>
      <c r="IT70" s="45"/>
      <c r="IU70" s="45"/>
      <c r="IV70" s="45"/>
    </row>
    <row r="71" spans="1:256" s="130" customFormat="1" ht="22.5" x14ac:dyDescent="0.2">
      <c r="A71" s="19">
        <f t="shared" si="1"/>
        <v>35</v>
      </c>
      <c r="B71" s="69" t="s">
        <v>51</v>
      </c>
      <c r="C71" s="262" t="s">
        <v>283</v>
      </c>
      <c r="D71" s="263" t="s">
        <v>55</v>
      </c>
      <c r="E71" s="261">
        <v>12</v>
      </c>
      <c r="F71" s="45"/>
      <c r="G71" s="261"/>
      <c r="H71" s="248"/>
      <c r="I71" s="168"/>
      <c r="J71" s="261"/>
      <c r="K71" s="261"/>
      <c r="L71" s="219"/>
      <c r="M71" s="219"/>
      <c r="N71" s="219"/>
      <c r="O71" s="219"/>
      <c r="P71" s="219"/>
      <c r="Q71" s="222"/>
      <c r="R71" s="13"/>
      <c r="IR71" s="45"/>
      <c r="IS71" s="45"/>
      <c r="IT71" s="45"/>
      <c r="IU71" s="45"/>
      <c r="IV71" s="45"/>
    </row>
    <row r="72" spans="1:256" s="130" customFormat="1" ht="21.75" x14ac:dyDescent="0.2">
      <c r="A72" s="19" t="str">
        <f t="shared" si="1"/>
        <v xml:space="preserve"> </v>
      </c>
      <c r="B72" s="262"/>
      <c r="C72" s="264" t="s">
        <v>284</v>
      </c>
      <c r="D72" s="262"/>
      <c r="E72" s="261"/>
      <c r="F72" s="45"/>
      <c r="G72" s="261"/>
      <c r="H72" s="261"/>
      <c r="I72" s="261"/>
      <c r="J72" s="261"/>
      <c r="K72" s="261"/>
      <c r="L72" s="219"/>
      <c r="M72" s="219"/>
      <c r="N72" s="219"/>
      <c r="O72" s="219"/>
      <c r="P72" s="219"/>
      <c r="Q72" s="222"/>
      <c r="R72" s="13"/>
      <c r="IR72" s="45"/>
      <c r="IS72" s="45"/>
      <c r="IT72" s="45"/>
      <c r="IU72" s="45"/>
      <c r="IV72" s="45"/>
    </row>
    <row r="73" spans="1:256" s="130" customFormat="1" ht="22.5" x14ac:dyDescent="0.2">
      <c r="A73" s="19">
        <f t="shared" si="1"/>
        <v>36</v>
      </c>
      <c r="B73" s="69" t="s">
        <v>51</v>
      </c>
      <c r="C73" s="262" t="s">
        <v>285</v>
      </c>
      <c r="D73" s="263" t="s">
        <v>58</v>
      </c>
      <c r="E73" s="261">
        <v>80</v>
      </c>
      <c r="F73" s="45"/>
      <c r="G73" s="255"/>
      <c r="H73" s="248"/>
      <c r="I73" s="168"/>
      <c r="J73" s="258"/>
      <c r="K73" s="255"/>
      <c r="L73" s="219"/>
      <c r="M73" s="219"/>
      <c r="N73" s="219"/>
      <c r="O73" s="219"/>
      <c r="P73" s="219"/>
      <c r="Q73" s="222"/>
      <c r="R73" s="13"/>
      <c r="IR73" s="45"/>
      <c r="IS73" s="45"/>
      <c r="IT73" s="45"/>
      <c r="IU73" s="45"/>
      <c r="IV73" s="45"/>
    </row>
    <row r="74" spans="1:256" s="130" customFormat="1" x14ac:dyDescent="0.2">
      <c r="A74" s="19">
        <f t="shared" si="1"/>
        <v>37</v>
      </c>
      <c r="B74" s="69" t="s">
        <v>51</v>
      </c>
      <c r="C74" s="262" t="s">
        <v>286</v>
      </c>
      <c r="D74" s="263" t="s">
        <v>58</v>
      </c>
      <c r="E74" s="261">
        <v>80</v>
      </c>
      <c r="F74" s="45"/>
      <c r="G74" s="255"/>
      <c r="H74" s="248"/>
      <c r="I74" s="168"/>
      <c r="J74" s="258"/>
      <c r="K74" s="255"/>
      <c r="L74" s="219"/>
      <c r="M74" s="219"/>
      <c r="N74" s="219"/>
      <c r="O74" s="219"/>
      <c r="P74" s="219"/>
      <c r="Q74" s="222"/>
      <c r="R74" s="13"/>
      <c r="IR74" s="45"/>
      <c r="IS74" s="45"/>
      <c r="IT74" s="45"/>
      <c r="IU74" s="45"/>
      <c r="IV74" s="45"/>
    </row>
    <row r="75" spans="1:256" s="79" customFormat="1" ht="22.5" x14ac:dyDescent="0.2">
      <c r="A75" s="19">
        <f t="shared" si="1"/>
        <v>38</v>
      </c>
      <c r="B75" s="69" t="s">
        <v>51</v>
      </c>
      <c r="C75" s="262" t="s">
        <v>287</v>
      </c>
      <c r="D75" s="263" t="s">
        <v>58</v>
      </c>
      <c r="E75" s="261">
        <v>80</v>
      </c>
      <c r="F75" s="45"/>
      <c r="G75" s="255"/>
      <c r="H75" s="248"/>
      <c r="I75" s="168"/>
      <c r="J75" s="255"/>
      <c r="K75" s="255"/>
      <c r="L75" s="219"/>
      <c r="M75" s="219"/>
      <c r="N75" s="219"/>
      <c r="O75" s="219"/>
      <c r="P75" s="219"/>
      <c r="Q75" s="222"/>
      <c r="R75" s="2"/>
      <c r="IR75" s="45"/>
      <c r="IS75" s="45"/>
      <c r="IT75" s="45"/>
      <c r="IU75" s="45"/>
      <c r="IV75" s="45"/>
    </row>
    <row r="76" spans="1:256" s="130" customFormat="1" x14ac:dyDescent="0.2">
      <c r="A76" s="19">
        <f t="shared" si="1"/>
        <v>39</v>
      </c>
      <c r="B76" s="69" t="s">
        <v>51</v>
      </c>
      <c r="C76" s="262" t="s">
        <v>288</v>
      </c>
      <c r="D76" s="263" t="s">
        <v>53</v>
      </c>
      <c r="E76" s="261">
        <v>344.6</v>
      </c>
      <c r="F76" s="45"/>
      <c r="G76" s="255"/>
      <c r="H76" s="248"/>
      <c r="I76" s="168"/>
      <c r="J76" s="258"/>
      <c r="K76" s="255"/>
      <c r="L76" s="219"/>
      <c r="M76" s="219"/>
      <c r="N76" s="219"/>
      <c r="O76" s="219"/>
      <c r="P76" s="219"/>
      <c r="Q76" s="222"/>
      <c r="R76" s="13"/>
      <c r="IR76" s="45"/>
      <c r="IS76" s="45"/>
      <c r="IT76" s="45"/>
      <c r="IU76" s="45"/>
      <c r="IV76" s="45"/>
    </row>
    <row r="77" spans="1:256" s="79" customFormat="1" ht="22.5" x14ac:dyDescent="0.2">
      <c r="A77" s="19">
        <f t="shared" si="1"/>
        <v>40</v>
      </c>
      <c r="B77" s="69" t="s">
        <v>51</v>
      </c>
      <c r="C77" s="262" t="s">
        <v>289</v>
      </c>
      <c r="D77" s="263" t="s">
        <v>53</v>
      </c>
      <c r="E77" s="261">
        <v>344.6</v>
      </c>
      <c r="F77" s="45"/>
      <c r="G77" s="255"/>
      <c r="H77" s="248"/>
      <c r="I77" s="168"/>
      <c r="J77" s="255"/>
      <c r="K77" s="255"/>
      <c r="L77" s="219"/>
      <c r="M77" s="219"/>
      <c r="N77" s="219"/>
      <c r="O77" s="219"/>
      <c r="P77" s="219"/>
      <c r="Q77" s="222"/>
      <c r="R77" s="2"/>
      <c r="IR77" s="45"/>
      <c r="IS77" s="45"/>
      <c r="IT77" s="45"/>
      <c r="IU77" s="45"/>
      <c r="IV77" s="45"/>
    </row>
    <row r="78" spans="1:256" s="79" customFormat="1" x14ac:dyDescent="0.2">
      <c r="A78" s="19">
        <f t="shared" si="1"/>
        <v>41</v>
      </c>
      <c r="B78" s="69" t="s">
        <v>51</v>
      </c>
      <c r="C78" s="262" t="s">
        <v>290</v>
      </c>
      <c r="D78" s="263" t="s">
        <v>53</v>
      </c>
      <c r="E78" s="261">
        <v>344.6</v>
      </c>
      <c r="F78" s="45"/>
      <c r="G78" s="255"/>
      <c r="H78" s="248"/>
      <c r="I78" s="168"/>
      <c r="J78" s="255"/>
      <c r="K78" s="255"/>
      <c r="L78" s="219"/>
      <c r="M78" s="219"/>
      <c r="N78" s="219"/>
      <c r="O78" s="219"/>
      <c r="P78" s="219"/>
      <c r="Q78" s="222"/>
      <c r="R78" s="2"/>
      <c r="IR78" s="45"/>
      <c r="IS78" s="45"/>
      <c r="IT78" s="45"/>
      <c r="IU78" s="45"/>
      <c r="IV78" s="45"/>
    </row>
    <row r="79" spans="1:256" s="265" customFormat="1" ht="22.5" x14ac:dyDescent="0.2">
      <c r="A79" s="19">
        <f t="shared" si="1"/>
        <v>42</v>
      </c>
      <c r="B79" s="69" t="s">
        <v>51</v>
      </c>
      <c r="C79" s="262" t="s">
        <v>291</v>
      </c>
      <c r="D79" s="263" t="s">
        <v>53</v>
      </c>
      <c r="E79" s="261">
        <v>344.6</v>
      </c>
      <c r="F79" s="45"/>
      <c r="G79" s="261"/>
      <c r="H79" s="248"/>
      <c r="I79" s="168"/>
      <c r="J79" s="261"/>
      <c r="K79" s="261"/>
      <c r="L79" s="219"/>
      <c r="M79" s="219"/>
      <c r="N79" s="219"/>
      <c r="O79" s="219"/>
      <c r="P79" s="219"/>
      <c r="Q79" s="222"/>
      <c r="R79" s="17"/>
      <c r="IR79" s="45"/>
      <c r="IS79" s="45"/>
      <c r="IT79" s="45"/>
      <c r="IU79" s="45"/>
      <c r="IV79" s="45"/>
    </row>
    <row r="80" spans="1:256" s="44" customFormat="1" x14ac:dyDescent="0.2">
      <c r="A80" s="19">
        <f t="shared" si="1"/>
        <v>43</v>
      </c>
      <c r="B80" s="69" t="s">
        <v>51</v>
      </c>
      <c r="C80" s="262" t="s">
        <v>292</v>
      </c>
      <c r="D80" s="263" t="s">
        <v>53</v>
      </c>
      <c r="E80" s="261">
        <v>600</v>
      </c>
      <c r="F80" s="45"/>
      <c r="G80" s="255"/>
      <c r="H80" s="248"/>
      <c r="I80" s="168"/>
      <c r="J80" s="258"/>
      <c r="K80" s="255"/>
      <c r="L80" s="219"/>
      <c r="M80" s="219"/>
      <c r="N80" s="219"/>
      <c r="O80" s="219"/>
      <c r="P80" s="219"/>
      <c r="Q80" s="222"/>
      <c r="R80" s="1"/>
      <c r="IR80" s="45"/>
      <c r="IS80" s="45"/>
      <c r="IT80" s="45"/>
      <c r="IU80" s="45"/>
      <c r="IV80" s="45"/>
    </row>
    <row r="81" spans="1:256" s="44" customFormat="1" ht="22.5" x14ac:dyDescent="0.2">
      <c r="A81" s="19">
        <f t="shared" si="1"/>
        <v>44</v>
      </c>
      <c r="B81" s="69" t="s">
        <v>51</v>
      </c>
      <c r="C81" s="262" t="s">
        <v>550</v>
      </c>
      <c r="D81" s="263" t="s">
        <v>53</v>
      </c>
      <c r="E81" s="261">
        <v>600</v>
      </c>
      <c r="F81" s="45"/>
      <c r="G81" s="255"/>
      <c r="H81" s="248"/>
      <c r="I81" s="168"/>
      <c r="J81" s="255"/>
      <c r="K81" s="255"/>
      <c r="L81" s="219"/>
      <c r="M81" s="219"/>
      <c r="N81" s="219"/>
      <c r="O81" s="219"/>
      <c r="P81" s="219"/>
      <c r="Q81" s="222"/>
      <c r="R81" s="1"/>
      <c r="IR81" s="45"/>
      <c r="IS81" s="45"/>
      <c r="IT81" s="45"/>
      <c r="IU81" s="45"/>
      <c r="IV81" s="45"/>
    </row>
    <row r="82" spans="1:256" s="44" customFormat="1" ht="22.5" x14ac:dyDescent="0.2">
      <c r="A82" s="19">
        <f t="shared" si="1"/>
        <v>45</v>
      </c>
      <c r="B82" s="69" t="s">
        <v>51</v>
      </c>
      <c r="C82" s="262" t="s">
        <v>293</v>
      </c>
      <c r="D82" s="263" t="s">
        <v>58</v>
      </c>
      <c r="E82" s="261">
        <v>830</v>
      </c>
      <c r="F82" s="45"/>
      <c r="G82" s="255"/>
      <c r="H82" s="248"/>
      <c r="I82" s="168"/>
      <c r="J82" s="255"/>
      <c r="K82" s="255"/>
      <c r="L82" s="219"/>
      <c r="M82" s="219"/>
      <c r="N82" s="219"/>
      <c r="O82" s="219"/>
      <c r="P82" s="219"/>
      <c r="Q82" s="222"/>
      <c r="R82" s="1"/>
      <c r="IR82" s="45"/>
      <c r="IS82" s="45"/>
      <c r="IT82" s="45"/>
      <c r="IU82" s="45"/>
      <c r="IV82" s="45"/>
    </row>
    <row r="83" spans="1:256" s="44" customFormat="1" ht="22.5" x14ac:dyDescent="0.2">
      <c r="A83" s="19">
        <f t="shared" si="1"/>
        <v>46</v>
      </c>
      <c r="B83" s="69" t="s">
        <v>51</v>
      </c>
      <c r="C83" s="262" t="s">
        <v>294</v>
      </c>
      <c r="D83" s="263" t="s">
        <v>58</v>
      </c>
      <c r="E83" s="261">
        <v>830</v>
      </c>
      <c r="F83" s="45"/>
      <c r="G83" s="255"/>
      <c r="H83" s="248"/>
      <c r="I83" s="168"/>
      <c r="J83" s="255"/>
      <c r="K83" s="255"/>
      <c r="L83" s="219"/>
      <c r="M83" s="219"/>
      <c r="N83" s="219"/>
      <c r="O83" s="219"/>
      <c r="P83" s="219"/>
      <c r="Q83" s="222"/>
      <c r="R83" s="1"/>
      <c r="IR83" s="45"/>
      <c r="IS83" s="45"/>
      <c r="IT83" s="45"/>
      <c r="IU83" s="45"/>
      <c r="IV83" s="45"/>
    </row>
    <row r="84" spans="1:256" s="44" customFormat="1" ht="25.9" customHeight="1" x14ac:dyDescent="0.2">
      <c r="A84" s="19">
        <f t="shared" si="1"/>
        <v>47</v>
      </c>
      <c r="B84" s="69" t="s">
        <v>51</v>
      </c>
      <c r="C84" s="262" t="s">
        <v>295</v>
      </c>
      <c r="D84" s="263" t="s">
        <v>58</v>
      </c>
      <c r="E84" s="261">
        <v>830</v>
      </c>
      <c r="F84" s="45"/>
      <c r="G84" s="255"/>
      <c r="H84" s="248"/>
      <c r="I84" s="168"/>
      <c r="J84" s="255"/>
      <c r="K84" s="255"/>
      <c r="L84" s="219"/>
      <c r="M84" s="219"/>
      <c r="N84" s="219"/>
      <c r="O84" s="219"/>
      <c r="P84" s="219"/>
      <c r="Q84" s="222"/>
      <c r="R84" s="1"/>
      <c r="IR84" s="45"/>
      <c r="IS84" s="45"/>
      <c r="IT84" s="45"/>
      <c r="IU84" s="45"/>
      <c r="IV84" s="45"/>
    </row>
    <row r="85" spans="1:256" ht="21" x14ac:dyDescent="0.15">
      <c r="A85" s="19" t="str">
        <f t="shared" si="1"/>
        <v xml:space="preserve"> </v>
      </c>
      <c r="B85" s="69"/>
      <c r="C85" s="264" t="s">
        <v>296</v>
      </c>
      <c r="D85" s="83" t="s">
        <v>83</v>
      </c>
      <c r="E85" s="83"/>
      <c r="G85" s="73"/>
      <c r="H85" s="73"/>
      <c r="I85" s="73"/>
      <c r="J85" s="73"/>
      <c r="K85" s="85"/>
      <c r="L85" s="219"/>
      <c r="M85" s="219"/>
      <c r="N85" s="219"/>
      <c r="O85" s="219"/>
      <c r="P85" s="219"/>
      <c r="Q85" s="222"/>
    </row>
    <row r="86" spans="1:256" s="44" customFormat="1" x14ac:dyDescent="0.2">
      <c r="A86" s="19">
        <f t="shared" si="1"/>
        <v>48</v>
      </c>
      <c r="B86" s="69" t="s">
        <v>51</v>
      </c>
      <c r="C86" s="262" t="s">
        <v>297</v>
      </c>
      <c r="D86" s="263" t="s">
        <v>55</v>
      </c>
      <c r="E86" s="261">
        <v>18</v>
      </c>
      <c r="F86" s="45"/>
      <c r="G86" s="255"/>
      <c r="H86" s="248"/>
      <c r="I86" s="168"/>
      <c r="J86" s="258"/>
      <c r="K86" s="255"/>
      <c r="L86" s="219"/>
      <c r="M86" s="219"/>
      <c r="N86" s="219"/>
      <c r="O86" s="219"/>
      <c r="P86" s="219"/>
      <c r="Q86" s="222"/>
      <c r="R86" s="1"/>
      <c r="IR86" s="45"/>
      <c r="IS86" s="45"/>
      <c r="IT86" s="45"/>
      <c r="IU86" s="45"/>
      <c r="IV86" s="45"/>
    </row>
    <row r="87" spans="1:256" s="130" customFormat="1" x14ac:dyDescent="0.2">
      <c r="A87" s="19">
        <f t="shared" si="1"/>
        <v>49</v>
      </c>
      <c r="B87" s="69" t="s">
        <v>51</v>
      </c>
      <c r="C87" s="262" t="s">
        <v>298</v>
      </c>
      <c r="D87" s="263" t="s">
        <v>74</v>
      </c>
      <c r="E87" s="261">
        <v>48.98</v>
      </c>
      <c r="F87" s="45"/>
      <c r="G87" s="255"/>
      <c r="H87" s="248"/>
      <c r="I87" s="168"/>
      <c r="J87" s="258"/>
      <c r="K87" s="255"/>
      <c r="L87" s="219"/>
      <c r="M87" s="219"/>
      <c r="N87" s="219"/>
      <c r="O87" s="219"/>
      <c r="P87" s="219"/>
      <c r="Q87" s="222"/>
      <c r="R87" s="13"/>
      <c r="IR87" s="45"/>
      <c r="IS87" s="45"/>
      <c r="IT87" s="45"/>
      <c r="IU87" s="45"/>
      <c r="IV87" s="45"/>
    </row>
    <row r="88" spans="1:256" s="130" customFormat="1" ht="22.5" x14ac:dyDescent="0.2">
      <c r="A88" s="19">
        <f t="shared" si="1"/>
        <v>50</v>
      </c>
      <c r="B88" s="69" t="s">
        <v>51</v>
      </c>
      <c r="C88" s="262" t="s">
        <v>299</v>
      </c>
      <c r="D88" s="263" t="s">
        <v>74</v>
      </c>
      <c r="E88" s="261">
        <v>36.28</v>
      </c>
      <c r="F88" s="45"/>
      <c r="G88" s="255"/>
      <c r="H88" s="248"/>
      <c r="I88" s="168"/>
      <c r="J88" s="258"/>
      <c r="K88" s="255"/>
      <c r="L88" s="219"/>
      <c r="M88" s="219"/>
      <c r="N88" s="219"/>
      <c r="O88" s="219"/>
      <c r="P88" s="219"/>
      <c r="Q88" s="222"/>
      <c r="R88" s="13"/>
      <c r="IR88" s="45"/>
      <c r="IS88" s="45"/>
      <c r="IT88" s="45"/>
      <c r="IU88" s="45"/>
      <c r="IV88" s="45"/>
    </row>
    <row r="89" spans="1:256" s="266" customFormat="1" x14ac:dyDescent="0.2">
      <c r="A89" s="19">
        <f t="shared" si="1"/>
        <v>51</v>
      </c>
      <c r="B89" s="69" t="s">
        <v>51</v>
      </c>
      <c r="C89" s="262" t="s">
        <v>300</v>
      </c>
      <c r="D89" s="263" t="s">
        <v>55</v>
      </c>
      <c r="E89" s="261">
        <v>144</v>
      </c>
      <c r="F89" s="45"/>
      <c r="G89" s="255"/>
      <c r="H89" s="248"/>
      <c r="I89" s="168"/>
      <c r="J89" s="258"/>
      <c r="K89" s="255"/>
      <c r="L89" s="219"/>
      <c r="M89" s="219"/>
      <c r="N89" s="219"/>
      <c r="O89" s="219"/>
      <c r="P89" s="219"/>
      <c r="Q89" s="222"/>
      <c r="R89" s="48"/>
      <c r="IR89" s="45"/>
      <c r="IS89" s="45"/>
      <c r="IT89" s="45"/>
      <c r="IU89" s="45"/>
      <c r="IV89" s="45"/>
    </row>
    <row r="90" spans="1:256" s="120" customFormat="1" x14ac:dyDescent="0.2">
      <c r="A90" s="19">
        <f t="shared" si="1"/>
        <v>52</v>
      </c>
      <c r="B90" s="69" t="s">
        <v>51</v>
      </c>
      <c r="C90" s="262" t="s">
        <v>301</v>
      </c>
      <c r="D90" s="263" t="s">
        <v>58</v>
      </c>
      <c r="E90" s="261">
        <v>5.2</v>
      </c>
      <c r="F90" s="45"/>
      <c r="G90" s="255"/>
      <c r="H90" s="248"/>
      <c r="I90" s="168"/>
      <c r="J90" s="255"/>
      <c r="K90" s="255"/>
      <c r="L90" s="219"/>
      <c r="M90" s="219"/>
      <c r="N90" s="219"/>
      <c r="O90" s="219"/>
      <c r="P90" s="219"/>
      <c r="Q90" s="222"/>
      <c r="R90" s="10"/>
      <c r="IR90" s="45"/>
      <c r="IS90" s="45"/>
      <c r="IT90" s="45"/>
      <c r="IU90" s="45"/>
      <c r="IV90" s="45"/>
    </row>
    <row r="91" spans="1:256" s="79" customFormat="1" x14ac:dyDescent="0.2">
      <c r="A91" s="19">
        <f t="shared" si="1"/>
        <v>53</v>
      </c>
      <c r="B91" s="69" t="s">
        <v>51</v>
      </c>
      <c r="C91" s="262" t="s">
        <v>302</v>
      </c>
      <c r="D91" s="263" t="s">
        <v>58</v>
      </c>
      <c r="E91" s="261">
        <v>7</v>
      </c>
      <c r="F91" s="45"/>
      <c r="G91" s="255"/>
      <c r="H91" s="248"/>
      <c r="I91" s="168"/>
      <c r="J91" s="255"/>
      <c r="K91" s="255"/>
      <c r="L91" s="219"/>
      <c r="M91" s="219"/>
      <c r="N91" s="219"/>
      <c r="O91" s="219"/>
      <c r="P91" s="219"/>
      <c r="Q91" s="222"/>
      <c r="R91" s="2"/>
      <c r="IR91" s="45"/>
      <c r="IS91" s="45"/>
      <c r="IT91" s="45"/>
      <c r="IU91" s="45"/>
      <c r="IV91" s="45"/>
    </row>
    <row r="92" spans="1:256" s="79" customFormat="1" x14ac:dyDescent="0.2">
      <c r="A92" s="19">
        <f t="shared" si="1"/>
        <v>54</v>
      </c>
      <c r="B92" s="69" t="s">
        <v>51</v>
      </c>
      <c r="C92" s="262" t="s">
        <v>303</v>
      </c>
      <c r="D92" s="263" t="s">
        <v>53</v>
      </c>
      <c r="E92" s="261">
        <v>28.8</v>
      </c>
      <c r="F92" s="45"/>
      <c r="G92" s="255"/>
      <c r="H92" s="248"/>
      <c r="I92" s="168"/>
      <c r="J92" s="255"/>
      <c r="K92" s="255"/>
      <c r="L92" s="219"/>
      <c r="M92" s="219"/>
      <c r="N92" s="219"/>
      <c r="O92" s="219"/>
      <c r="P92" s="219"/>
      <c r="Q92" s="222"/>
      <c r="R92" s="2"/>
      <c r="IR92" s="45"/>
      <c r="IS92" s="45"/>
      <c r="IT92" s="45"/>
      <c r="IU92" s="45"/>
      <c r="IV92" s="45"/>
    </row>
    <row r="93" spans="1:256" s="44" customFormat="1" ht="21.75" x14ac:dyDescent="0.2">
      <c r="A93" s="19" t="str">
        <f t="shared" si="1"/>
        <v xml:space="preserve"> </v>
      </c>
      <c r="B93" s="262"/>
      <c r="C93" s="267" t="s">
        <v>304</v>
      </c>
      <c r="D93" s="268"/>
      <c r="E93" s="261"/>
      <c r="F93" s="45"/>
      <c r="G93" s="261"/>
      <c r="H93" s="261"/>
      <c r="I93" s="261"/>
      <c r="J93" s="261"/>
      <c r="K93" s="261"/>
      <c r="L93" s="219"/>
      <c r="M93" s="219"/>
      <c r="N93" s="219"/>
      <c r="O93" s="219"/>
      <c r="P93" s="219"/>
      <c r="Q93" s="222"/>
      <c r="R93" s="1"/>
      <c r="IR93" s="45"/>
      <c r="IS93" s="45"/>
      <c r="IT93" s="45"/>
      <c r="IU93" s="45"/>
      <c r="IV93" s="45"/>
    </row>
    <row r="94" spans="1:256" s="44" customFormat="1" x14ac:dyDescent="0.2">
      <c r="A94" s="19">
        <f t="shared" si="1"/>
        <v>55</v>
      </c>
      <c r="B94" s="69" t="s">
        <v>51</v>
      </c>
      <c r="C94" s="259" t="s">
        <v>551</v>
      </c>
      <c r="D94" s="260" t="s">
        <v>58</v>
      </c>
      <c r="E94" s="261">
        <v>100</v>
      </c>
      <c r="F94" s="45"/>
      <c r="G94" s="255"/>
      <c r="H94" s="248"/>
      <c r="I94" s="168"/>
      <c r="J94" s="258"/>
      <c r="K94" s="255"/>
      <c r="L94" s="219"/>
      <c r="M94" s="219"/>
      <c r="N94" s="219"/>
      <c r="O94" s="219"/>
      <c r="P94" s="219"/>
      <c r="Q94" s="222"/>
      <c r="R94" s="1"/>
      <c r="IR94" s="45"/>
      <c r="IS94" s="45"/>
      <c r="IT94" s="45"/>
      <c r="IU94" s="45"/>
      <c r="IV94" s="45"/>
    </row>
    <row r="95" spans="1:256" s="44" customFormat="1" ht="22.5" x14ac:dyDescent="0.2">
      <c r="A95" s="19">
        <f t="shared" si="1"/>
        <v>56</v>
      </c>
      <c r="B95" s="69" t="s">
        <v>51</v>
      </c>
      <c r="C95" s="259" t="s">
        <v>305</v>
      </c>
      <c r="D95" s="260" t="s">
        <v>58</v>
      </c>
      <c r="E95" s="261">
        <v>375</v>
      </c>
      <c r="F95" s="45"/>
      <c r="G95" s="255"/>
      <c r="H95" s="248"/>
      <c r="I95" s="168"/>
      <c r="J95" s="258"/>
      <c r="K95" s="255"/>
      <c r="L95" s="219"/>
      <c r="M95" s="219"/>
      <c r="N95" s="219"/>
      <c r="O95" s="219"/>
      <c r="P95" s="219"/>
      <c r="Q95" s="222"/>
      <c r="R95" s="1"/>
      <c r="IR95" s="45"/>
      <c r="IS95" s="45"/>
      <c r="IT95" s="45"/>
      <c r="IU95" s="45"/>
      <c r="IV95" s="45"/>
    </row>
    <row r="96" spans="1:256" s="44" customFormat="1" ht="22.5" x14ac:dyDescent="0.2">
      <c r="A96" s="19">
        <f t="shared" si="1"/>
        <v>57</v>
      </c>
      <c r="B96" s="69" t="s">
        <v>51</v>
      </c>
      <c r="C96" s="259" t="s">
        <v>552</v>
      </c>
      <c r="D96" s="260" t="s">
        <v>53</v>
      </c>
      <c r="E96" s="261">
        <v>424</v>
      </c>
      <c r="F96" s="45"/>
      <c r="G96" s="255"/>
      <c r="H96" s="248"/>
      <c r="I96" s="168"/>
      <c r="J96" s="258"/>
      <c r="K96" s="255"/>
      <c r="L96" s="219"/>
      <c r="M96" s="219"/>
      <c r="N96" s="219"/>
      <c r="O96" s="219"/>
      <c r="P96" s="219"/>
      <c r="Q96" s="222"/>
      <c r="R96" s="1"/>
      <c r="IR96" s="45"/>
      <c r="IS96" s="45"/>
      <c r="IT96" s="45"/>
      <c r="IU96" s="45"/>
      <c r="IV96" s="45"/>
    </row>
    <row r="97" spans="1:256" s="44" customFormat="1" ht="22.5" x14ac:dyDescent="0.2">
      <c r="A97" s="19">
        <f t="shared" si="1"/>
        <v>58</v>
      </c>
      <c r="B97" s="69" t="s">
        <v>51</v>
      </c>
      <c r="C97" s="259" t="s">
        <v>273</v>
      </c>
      <c r="D97" s="260" t="s">
        <v>53</v>
      </c>
      <c r="E97" s="261">
        <v>424</v>
      </c>
      <c r="F97" s="45"/>
      <c r="G97" s="261"/>
      <c r="H97" s="248"/>
      <c r="I97" s="168"/>
      <c r="J97" s="261"/>
      <c r="K97" s="261"/>
      <c r="L97" s="219"/>
      <c r="M97" s="219"/>
      <c r="N97" s="219"/>
      <c r="O97" s="219"/>
      <c r="P97" s="219"/>
      <c r="Q97" s="222"/>
      <c r="R97" s="1"/>
      <c r="IR97" s="45"/>
      <c r="IS97" s="45"/>
      <c r="IT97" s="45"/>
      <c r="IU97" s="45"/>
      <c r="IV97" s="45"/>
    </row>
    <row r="98" spans="1:256" s="44" customFormat="1" ht="22.5" x14ac:dyDescent="0.2">
      <c r="A98" s="19">
        <f t="shared" si="1"/>
        <v>59</v>
      </c>
      <c r="B98" s="69" t="s">
        <v>51</v>
      </c>
      <c r="C98" s="259" t="s">
        <v>306</v>
      </c>
      <c r="D98" s="260" t="s">
        <v>53</v>
      </c>
      <c r="E98" s="261">
        <v>424</v>
      </c>
      <c r="F98" s="45"/>
      <c r="G98" s="261"/>
      <c r="H98" s="248"/>
      <c r="I98" s="168"/>
      <c r="J98" s="261"/>
      <c r="K98" s="261"/>
      <c r="L98" s="219"/>
      <c r="M98" s="219"/>
      <c r="N98" s="219"/>
      <c r="O98" s="219"/>
      <c r="P98" s="219"/>
      <c r="Q98" s="222"/>
      <c r="R98" s="1"/>
      <c r="IR98" s="45"/>
      <c r="IS98" s="45"/>
      <c r="IT98" s="45"/>
      <c r="IU98" s="45"/>
      <c r="IV98" s="45"/>
    </row>
    <row r="99" spans="1:256" s="44" customFormat="1" ht="22.5" x14ac:dyDescent="0.2">
      <c r="A99" s="19">
        <f t="shared" si="1"/>
        <v>60</v>
      </c>
      <c r="B99" s="69" t="s">
        <v>51</v>
      </c>
      <c r="C99" s="259" t="s">
        <v>307</v>
      </c>
      <c r="D99" s="260" t="s">
        <v>58</v>
      </c>
      <c r="E99" s="261">
        <v>375</v>
      </c>
      <c r="F99" s="45"/>
      <c r="G99" s="261"/>
      <c r="H99" s="248"/>
      <c r="I99" s="168"/>
      <c r="J99" s="261"/>
      <c r="K99" s="261"/>
      <c r="L99" s="219"/>
      <c r="M99" s="219"/>
      <c r="N99" s="219"/>
      <c r="O99" s="219"/>
      <c r="P99" s="219"/>
      <c r="Q99" s="222"/>
      <c r="R99" s="1"/>
      <c r="IR99" s="45"/>
      <c r="IS99" s="45"/>
      <c r="IT99" s="45"/>
      <c r="IU99" s="45"/>
      <c r="IV99" s="45"/>
    </row>
    <row r="100" spans="1:256" s="130" customFormat="1" ht="22.5" x14ac:dyDescent="0.2">
      <c r="A100" s="19">
        <f t="shared" si="1"/>
        <v>61</v>
      </c>
      <c r="B100" s="69" t="s">
        <v>51</v>
      </c>
      <c r="C100" s="259" t="s">
        <v>308</v>
      </c>
      <c r="D100" s="260" t="s">
        <v>58</v>
      </c>
      <c r="E100" s="261">
        <v>375</v>
      </c>
      <c r="F100" s="45"/>
      <c r="G100" s="261"/>
      <c r="H100" s="248"/>
      <c r="I100" s="168"/>
      <c r="J100" s="261"/>
      <c r="K100" s="261"/>
      <c r="L100" s="219"/>
      <c r="M100" s="219"/>
      <c r="N100" s="219"/>
      <c r="O100" s="219"/>
      <c r="P100" s="219"/>
      <c r="Q100" s="222"/>
      <c r="R100" s="13"/>
      <c r="IR100" s="45"/>
      <c r="IS100" s="45"/>
      <c r="IT100" s="45"/>
      <c r="IU100" s="45"/>
      <c r="IV100" s="45"/>
    </row>
    <row r="101" spans="1:256" s="44" customFormat="1" x14ac:dyDescent="0.2">
      <c r="A101" s="19">
        <f t="shared" si="1"/>
        <v>62</v>
      </c>
      <c r="B101" s="69" t="s">
        <v>51</v>
      </c>
      <c r="C101" s="259" t="s">
        <v>309</v>
      </c>
      <c r="D101" s="260" t="s">
        <v>58</v>
      </c>
      <c r="E101" s="261">
        <v>375</v>
      </c>
      <c r="F101" s="45"/>
      <c r="G101" s="261"/>
      <c r="H101" s="248"/>
      <c r="I101" s="168"/>
      <c r="J101" s="261"/>
      <c r="K101" s="261"/>
      <c r="L101" s="219"/>
      <c r="M101" s="219"/>
      <c r="N101" s="219"/>
      <c r="O101" s="219"/>
      <c r="P101" s="219"/>
      <c r="Q101" s="222"/>
      <c r="R101" s="1"/>
      <c r="IR101" s="45"/>
      <c r="IS101" s="45"/>
      <c r="IT101" s="45"/>
      <c r="IU101" s="45"/>
      <c r="IV101" s="45"/>
    </row>
    <row r="102" spans="1:256" s="44" customFormat="1" x14ac:dyDescent="0.2">
      <c r="A102" s="19" t="str">
        <f t="shared" si="1"/>
        <v xml:space="preserve"> </v>
      </c>
      <c r="B102" s="269"/>
      <c r="C102" s="259" t="s">
        <v>310</v>
      </c>
      <c r="D102" s="260" t="s">
        <v>58</v>
      </c>
      <c r="E102" s="261" t="s">
        <v>311</v>
      </c>
      <c r="F102" s="45"/>
      <c r="G102" s="261"/>
      <c r="H102" s="261"/>
      <c r="I102" s="261"/>
      <c r="J102" s="261"/>
      <c r="K102" s="261"/>
      <c r="L102" s="219"/>
      <c r="M102" s="219"/>
      <c r="N102" s="219"/>
      <c r="O102" s="219"/>
      <c r="P102" s="219"/>
      <c r="Q102" s="222"/>
      <c r="R102" s="1"/>
      <c r="IR102" s="45"/>
      <c r="IS102" s="45"/>
      <c r="IT102" s="45"/>
      <c r="IU102" s="45"/>
      <c r="IV102" s="45"/>
    </row>
    <row r="103" spans="1:256" s="130" customFormat="1" ht="22.5" x14ac:dyDescent="0.2">
      <c r="A103" s="19">
        <f t="shared" si="1"/>
        <v>63</v>
      </c>
      <c r="B103" s="69" t="s">
        <v>51</v>
      </c>
      <c r="C103" s="259" t="s">
        <v>308</v>
      </c>
      <c r="D103" s="260" t="s">
        <v>58</v>
      </c>
      <c r="E103" s="261">
        <v>375</v>
      </c>
      <c r="F103" s="45"/>
      <c r="G103" s="261"/>
      <c r="H103" s="248"/>
      <c r="I103" s="168"/>
      <c r="J103" s="261"/>
      <c r="K103" s="261"/>
      <c r="L103" s="219"/>
      <c r="M103" s="219"/>
      <c r="N103" s="219"/>
      <c r="O103" s="219"/>
      <c r="P103" s="219"/>
      <c r="Q103" s="222"/>
      <c r="R103" s="13"/>
      <c r="IR103" s="45"/>
      <c r="IS103" s="45"/>
      <c r="IT103" s="45"/>
      <c r="IU103" s="45"/>
      <c r="IV103" s="45"/>
    </row>
    <row r="104" spans="1:256" s="130" customFormat="1" ht="22.5" x14ac:dyDescent="0.2">
      <c r="A104" s="19">
        <f t="shared" si="1"/>
        <v>64</v>
      </c>
      <c r="B104" s="69" t="s">
        <v>51</v>
      </c>
      <c r="C104" s="259" t="s">
        <v>312</v>
      </c>
      <c r="D104" s="260" t="s">
        <v>58</v>
      </c>
      <c r="E104" s="261">
        <v>375</v>
      </c>
      <c r="F104" s="45"/>
      <c r="G104" s="261"/>
      <c r="H104" s="248"/>
      <c r="I104" s="168"/>
      <c r="J104" s="261"/>
      <c r="K104" s="261"/>
      <c r="L104" s="219"/>
      <c r="M104" s="219"/>
      <c r="N104" s="219"/>
      <c r="O104" s="219"/>
      <c r="P104" s="219"/>
      <c r="Q104" s="222"/>
      <c r="R104" s="13"/>
      <c r="IR104" s="45"/>
      <c r="IS104" s="45"/>
      <c r="IT104" s="45"/>
      <c r="IU104" s="45"/>
      <c r="IV104" s="45"/>
    </row>
    <row r="105" spans="1:256" x14ac:dyDescent="0.15">
      <c r="A105" s="19" t="str">
        <f t="shared" si="1"/>
        <v xml:space="preserve"> </v>
      </c>
      <c r="B105" s="69"/>
      <c r="C105" s="264" t="s">
        <v>313</v>
      </c>
      <c r="D105" s="83"/>
      <c r="E105" s="83"/>
      <c r="G105" s="73"/>
      <c r="H105" s="73"/>
      <c r="I105" s="73"/>
      <c r="J105" s="73"/>
      <c r="K105" s="85"/>
      <c r="L105" s="219"/>
      <c r="M105" s="219"/>
      <c r="N105" s="219"/>
      <c r="O105" s="219"/>
      <c r="P105" s="219"/>
      <c r="Q105" s="222"/>
    </row>
    <row r="106" spans="1:256" x14ac:dyDescent="0.2">
      <c r="A106" s="19">
        <f t="shared" si="1"/>
        <v>65</v>
      </c>
      <c r="B106" s="69" t="s">
        <v>51</v>
      </c>
      <c r="C106" s="262" t="s">
        <v>314</v>
      </c>
      <c r="D106" s="83" t="s">
        <v>58</v>
      </c>
      <c r="E106" s="83">
        <v>120.8</v>
      </c>
      <c r="G106" s="255"/>
      <c r="H106" s="248"/>
      <c r="I106" s="168"/>
      <c r="J106" s="258"/>
      <c r="K106" s="255"/>
      <c r="L106" s="219"/>
      <c r="M106" s="219"/>
      <c r="N106" s="219"/>
      <c r="O106" s="219"/>
      <c r="P106" s="219"/>
      <c r="Q106" s="222"/>
    </row>
    <row r="107" spans="1:256" ht="22.5" x14ac:dyDescent="0.2">
      <c r="A107" s="19">
        <f t="shared" si="1"/>
        <v>66</v>
      </c>
      <c r="B107" s="69" t="s">
        <v>51</v>
      </c>
      <c r="C107" s="262" t="s">
        <v>553</v>
      </c>
      <c r="D107" s="83" t="s">
        <v>58</v>
      </c>
      <c r="E107" s="83">
        <v>120.8</v>
      </c>
      <c r="G107" s="261"/>
      <c r="H107" s="248"/>
      <c r="I107" s="168"/>
      <c r="J107" s="261"/>
      <c r="K107" s="261"/>
      <c r="L107" s="219"/>
      <c r="M107" s="219"/>
      <c r="N107" s="219"/>
      <c r="O107" s="219"/>
      <c r="P107" s="219"/>
      <c r="Q107" s="222"/>
    </row>
    <row r="108" spans="1:256" ht="22.5" x14ac:dyDescent="0.2">
      <c r="A108" s="19">
        <f t="shared" si="1"/>
        <v>67</v>
      </c>
      <c r="B108" s="69" t="s">
        <v>51</v>
      </c>
      <c r="C108" s="262" t="s">
        <v>315</v>
      </c>
      <c r="D108" s="83" t="s">
        <v>58</v>
      </c>
      <c r="E108" s="83">
        <v>120.8</v>
      </c>
      <c r="G108" s="261"/>
      <c r="H108" s="248"/>
      <c r="I108" s="168"/>
      <c r="J108" s="261"/>
      <c r="K108" s="261"/>
      <c r="L108" s="219"/>
      <c r="M108" s="219"/>
      <c r="N108" s="219"/>
      <c r="O108" s="219"/>
      <c r="P108" s="219"/>
      <c r="Q108" s="222"/>
    </row>
    <row r="109" spans="1:256" ht="22.5" x14ac:dyDescent="0.2">
      <c r="A109" s="19">
        <f t="shared" si="1"/>
        <v>68</v>
      </c>
      <c r="B109" s="69" t="s">
        <v>51</v>
      </c>
      <c r="C109" s="262" t="s">
        <v>316</v>
      </c>
      <c r="D109" s="83" t="s">
        <v>58</v>
      </c>
      <c r="E109" s="83">
        <v>120.8</v>
      </c>
      <c r="G109" s="261"/>
      <c r="H109" s="248"/>
      <c r="I109" s="168"/>
      <c r="J109" s="261"/>
      <c r="K109" s="261"/>
      <c r="L109" s="219"/>
      <c r="M109" s="219"/>
      <c r="N109" s="219"/>
      <c r="O109" s="219"/>
      <c r="P109" s="219"/>
      <c r="Q109" s="222"/>
    </row>
    <row r="110" spans="1:256" x14ac:dyDescent="0.25">
      <c r="A110" s="19" t="str">
        <f t="shared" si="1"/>
        <v xml:space="preserve"> </v>
      </c>
      <c r="B110" s="98"/>
      <c r="C110" s="270" t="s">
        <v>317</v>
      </c>
      <c r="D110" s="73"/>
      <c r="E110" s="73"/>
      <c r="G110" s="73"/>
      <c r="H110" s="73"/>
      <c r="I110" s="73"/>
      <c r="J110" s="73"/>
      <c r="K110" s="73"/>
      <c r="L110" s="219"/>
      <c r="M110" s="219"/>
      <c r="N110" s="219"/>
      <c r="O110" s="219"/>
      <c r="P110" s="219"/>
      <c r="Q110" s="222"/>
    </row>
    <row r="111" spans="1:256" ht="22.5" x14ac:dyDescent="0.25">
      <c r="A111" s="19">
        <f t="shared" si="1"/>
        <v>69</v>
      </c>
      <c r="B111" s="69" t="s">
        <v>51</v>
      </c>
      <c r="C111" s="407" t="s">
        <v>544</v>
      </c>
      <c r="D111" s="83" t="s">
        <v>318</v>
      </c>
      <c r="E111" s="83">
        <v>2</v>
      </c>
      <c r="G111" s="73"/>
      <c r="H111" s="248"/>
      <c r="I111" s="168"/>
      <c r="J111" s="92"/>
      <c r="K111" s="85"/>
      <c r="L111" s="219"/>
      <c r="M111" s="219"/>
      <c r="N111" s="219"/>
      <c r="O111" s="219"/>
      <c r="P111" s="219"/>
      <c r="Q111" s="222"/>
    </row>
    <row r="112" spans="1:256" x14ac:dyDescent="0.25">
      <c r="A112" s="19" t="str">
        <f t="shared" si="1"/>
        <v xml:space="preserve"> </v>
      </c>
      <c r="B112" s="69"/>
      <c r="C112" s="105"/>
      <c r="D112" s="83"/>
      <c r="E112" s="83"/>
      <c r="G112" s="73"/>
      <c r="H112" s="73"/>
      <c r="I112" s="73"/>
      <c r="J112" s="73"/>
      <c r="K112" s="73"/>
      <c r="L112" s="73"/>
      <c r="M112" s="219"/>
      <c r="N112" s="219"/>
      <c r="O112" s="219"/>
      <c r="P112" s="219"/>
      <c r="Q112" s="219"/>
    </row>
    <row r="113" spans="1:256" x14ac:dyDescent="0.25">
      <c r="A113" s="81"/>
      <c r="B113" s="81"/>
      <c r="C113" s="120"/>
      <c r="D113" s="81"/>
      <c r="E113" s="121"/>
      <c r="F113" s="78"/>
      <c r="G113" s="78"/>
      <c r="H113" s="78"/>
      <c r="I113" s="78"/>
      <c r="J113" s="78"/>
      <c r="K113" s="78"/>
      <c r="L113" s="122"/>
      <c r="M113" s="122"/>
      <c r="N113" s="122"/>
      <c r="O113" s="122"/>
      <c r="P113" s="122"/>
      <c r="Q113" s="122"/>
    </row>
    <row r="114" spans="1:256" s="126" customFormat="1" ht="14.25" x14ac:dyDescent="0.25">
      <c r="A114" s="123"/>
      <c r="B114" s="124"/>
      <c r="C114" s="125" t="s">
        <v>128</v>
      </c>
      <c r="D114" s="81"/>
      <c r="E114" s="17"/>
      <c r="F114" s="17"/>
      <c r="G114" s="81"/>
      <c r="H114" s="81"/>
      <c r="I114" s="81"/>
      <c r="J114" s="81"/>
      <c r="K114" s="81"/>
      <c r="L114" s="81"/>
      <c r="M114" s="216">
        <f>SUM(M15:M111)</f>
        <v>0</v>
      </c>
      <c r="N114" s="216">
        <f>SUM(N15:N111)</f>
        <v>0</v>
      </c>
      <c r="O114" s="216">
        <f>SUM(O15:O111)</f>
        <v>0</v>
      </c>
      <c r="P114" s="216">
        <f>SUM(P15:P111)</f>
        <v>0</v>
      </c>
      <c r="Q114" s="216">
        <f>SUM(Q15:Q111)</f>
        <v>0</v>
      </c>
      <c r="IS114" s="1"/>
      <c r="IT114" s="1"/>
      <c r="IU114" s="1"/>
      <c r="IV114" s="1"/>
    </row>
    <row r="115" spans="1:256" s="126" customFormat="1" ht="14.25" x14ac:dyDescent="0.25">
      <c r="A115" s="123"/>
      <c r="B115" s="124"/>
      <c r="C115" s="127"/>
      <c r="D115" s="81"/>
      <c r="E115" s="17"/>
      <c r="F115" s="17"/>
      <c r="G115" s="128"/>
      <c r="H115" s="81"/>
      <c r="I115" s="81"/>
      <c r="J115" s="81"/>
      <c r="K115" s="81"/>
      <c r="L115" s="81"/>
      <c r="M115" s="122"/>
      <c r="N115" s="122"/>
      <c r="O115" s="129"/>
      <c r="P115" s="122"/>
      <c r="Q115" s="122"/>
      <c r="IS115" s="1"/>
      <c r="IT115" s="1"/>
      <c r="IU115" s="1"/>
      <c r="IV115" s="1"/>
    </row>
    <row r="116" spans="1:256" s="126" customFormat="1" ht="14.25" x14ac:dyDescent="0.25">
      <c r="A116" s="123"/>
      <c r="B116" s="123"/>
      <c r="C116" s="125"/>
      <c r="D116" s="131"/>
      <c r="E116" s="17"/>
      <c r="F116" s="17"/>
      <c r="G116" s="81"/>
      <c r="H116" s="17"/>
      <c r="I116" s="81"/>
      <c r="J116" s="81"/>
      <c r="K116" s="81"/>
      <c r="L116" s="81"/>
      <c r="M116" s="132"/>
      <c r="N116" s="81"/>
      <c r="O116" s="132"/>
      <c r="P116" s="132"/>
      <c r="Q116" s="132"/>
      <c r="IS116" s="1"/>
      <c r="IT116" s="1"/>
      <c r="IU116" s="1"/>
      <c r="IV116" s="1"/>
    </row>
    <row r="117" spans="1:256" s="126" customFormat="1" ht="14.25" x14ac:dyDescent="0.25">
      <c r="A117" s="123"/>
      <c r="B117" s="123"/>
      <c r="C117" s="125"/>
      <c r="D117" s="131"/>
      <c r="E117" s="17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IS117" s="1"/>
      <c r="IT117" s="1"/>
      <c r="IU117" s="1"/>
      <c r="IV117" s="1"/>
    </row>
    <row r="118" spans="1:256" s="79" customFormat="1" x14ac:dyDescent="0.25">
      <c r="A118" s="133"/>
      <c r="B118" s="133"/>
      <c r="C118" s="133"/>
      <c r="D118" s="133"/>
      <c r="E118" s="133"/>
      <c r="F118" s="45"/>
      <c r="G118" s="134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IS118" s="1"/>
      <c r="IT118" s="1"/>
      <c r="IU118" s="1"/>
      <c r="IV118" s="1"/>
    </row>
    <row r="119" spans="1:256" s="135" customFormat="1" ht="15" x14ac:dyDescent="0.25">
      <c r="A119" s="133"/>
      <c r="B119"/>
      <c r="C119" s="39" t="s">
        <v>26</v>
      </c>
      <c r="D119" s="45"/>
      <c r="E119" s="45"/>
      <c r="F119" s="45"/>
      <c r="G119" s="27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IS119" s="1"/>
      <c r="IT119" s="1"/>
      <c r="IU119" s="1"/>
      <c r="IV119" s="1"/>
    </row>
    <row r="120" spans="1:256" s="136" customFormat="1" ht="15" x14ac:dyDescent="0.25">
      <c r="A120" s="133"/>
      <c r="B120"/>
      <c r="C120" s="41" t="s">
        <v>27</v>
      </c>
      <c r="D120" s="1"/>
      <c r="E120" s="1"/>
      <c r="F120" s="45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IS120" s="1"/>
      <c r="IT120" s="1"/>
      <c r="IU120" s="1"/>
      <c r="IV120" s="1"/>
    </row>
    <row r="121" spans="1:256" s="137" customFormat="1" ht="15" x14ac:dyDescent="0.25">
      <c r="A121" s="133"/>
      <c r="B121"/>
      <c r="C121" s="29"/>
      <c r="D121" s="1"/>
      <c r="E121" s="1"/>
      <c r="F121" s="45"/>
      <c r="G121" s="134"/>
      <c r="H121" s="9"/>
      <c r="I121" s="9"/>
      <c r="J121" s="9"/>
      <c r="K121" s="9"/>
      <c r="L121" s="9"/>
      <c r="M121" s="9"/>
      <c r="N121" s="9"/>
      <c r="O121" s="9"/>
      <c r="P121" s="9"/>
      <c r="Q121" s="9"/>
      <c r="IS121" s="1"/>
      <c r="IT121" s="1"/>
      <c r="IU121" s="1"/>
      <c r="IV121" s="1"/>
    </row>
    <row r="122" spans="1:256" s="137" customFormat="1" ht="15" x14ac:dyDescent="0.25">
      <c r="A122" s="9"/>
      <c r="B122"/>
      <c r="C122" s="42" t="s">
        <v>28</v>
      </c>
      <c r="D122" s="1"/>
      <c r="E122" s="1"/>
      <c r="F122" s="45"/>
      <c r="G122" s="138"/>
      <c r="H122" s="9"/>
      <c r="I122" s="9"/>
      <c r="J122" s="9"/>
      <c r="K122" s="9"/>
      <c r="L122" s="9"/>
      <c r="M122" s="9"/>
      <c r="N122" s="139"/>
      <c r="O122" s="9"/>
      <c r="P122" s="139"/>
      <c r="Q122" s="9"/>
      <c r="IS122" s="1"/>
      <c r="IT122" s="1"/>
      <c r="IU122" s="1"/>
      <c r="IV122" s="1"/>
    </row>
    <row r="123" spans="1:256" s="137" customFormat="1" ht="15" x14ac:dyDescent="0.25">
      <c r="A123" s="9"/>
      <c r="B123"/>
      <c r="C123" s="43" t="s">
        <v>29</v>
      </c>
      <c r="D123" s="1"/>
      <c r="E123" s="1"/>
      <c r="F123" s="45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IS123" s="1"/>
      <c r="IT123" s="1"/>
      <c r="IU123" s="1"/>
      <c r="IV123" s="1"/>
    </row>
  </sheetData>
  <sheetProtection selectLockedCells="1" selectUnlockedCells="1"/>
  <autoFilter ref="A13:IV112" xr:uid="{00000000-0009-0000-0000-000006000000}"/>
  <mergeCells count="9">
    <mergeCell ref="R16:T21"/>
    <mergeCell ref="A9:P9"/>
    <mergeCell ref="A11:A12"/>
    <mergeCell ref="B11:B12"/>
    <mergeCell ref="C11:C12"/>
    <mergeCell ref="D11:D12"/>
    <mergeCell ref="E11:E12"/>
    <mergeCell ref="G11:L11"/>
    <mergeCell ref="M11:Q11"/>
  </mergeCells>
  <pageMargins left="0" right="0" top="0.39374999999999999" bottom="0.39374999999999999" header="0.51180555555555551" footer="0.51180555555555551"/>
  <pageSetup paperSize="9" firstPageNumber="0" orientation="landscape" horizontalDpi="300" verticalDpi="300" r:id="rId1"/>
  <headerFooter alignWithMargins="0"/>
  <rowBreaks count="1" manualBreakCount="1">
    <brk id="11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0"/>
  </sheetPr>
  <dimension ref="A1:IV61"/>
  <sheetViews>
    <sheetView view="pageBreakPreview" zoomScaleSheetLayoutView="100" workbookViewId="0">
      <selection activeCell="M52" sqref="M52"/>
    </sheetView>
  </sheetViews>
  <sheetFormatPr defaultColWidth="8.5703125" defaultRowHeight="11.25" x14ac:dyDescent="0.25"/>
  <cols>
    <col min="1" max="2" width="4.85546875" style="1" customWidth="1"/>
    <col min="3" max="3" width="42.7109375" style="271" customWidth="1"/>
    <col min="4" max="4" width="5.5703125" style="1" customWidth="1"/>
    <col min="5" max="5" width="6.140625" style="1" customWidth="1"/>
    <col min="6" max="6" width="0" style="1" hidden="1" customWidth="1"/>
    <col min="7" max="7" width="5.42578125" style="45" customWidth="1"/>
    <col min="8" max="8" width="4.5703125" style="1" customWidth="1"/>
    <col min="9" max="10" width="5.5703125" style="1" customWidth="1"/>
    <col min="11" max="12" width="6.7109375" style="1" customWidth="1"/>
    <col min="13" max="13" width="6.42578125" style="1" customWidth="1"/>
    <col min="14" max="14" width="7.140625" style="1" customWidth="1"/>
    <col min="15" max="15" width="6.7109375" style="1" customWidth="1"/>
    <col min="16" max="16" width="6.42578125" style="1" customWidth="1"/>
    <col min="17" max="17" width="9.5703125" style="1" customWidth="1"/>
    <col min="18" max="16384" width="8.5703125" style="1"/>
  </cols>
  <sheetData>
    <row r="1" spans="1:17" s="11" customFormat="1" x14ac:dyDescent="0.25">
      <c r="A1" s="416" t="s">
        <v>30</v>
      </c>
      <c r="B1" s="416"/>
      <c r="C1" s="416"/>
      <c r="D1" s="416"/>
      <c r="E1" s="416"/>
      <c r="F1" s="416"/>
      <c r="G1" s="416"/>
      <c r="H1" s="46">
        <f>KPDV!A18</f>
        <v>6</v>
      </c>
      <c r="I1" s="46"/>
      <c r="J1" s="46"/>
      <c r="K1" s="46"/>
      <c r="L1" s="46"/>
    </row>
    <row r="2" spans="1:17" s="50" customFormat="1" x14ac:dyDescent="0.25">
      <c r="A2" s="3"/>
      <c r="B2" s="3"/>
      <c r="C2" s="3" t="s">
        <v>319</v>
      </c>
      <c r="D2" s="3"/>
      <c r="E2" s="3"/>
      <c r="F2" s="3"/>
      <c r="G2" s="3"/>
      <c r="H2" s="3"/>
      <c r="I2" s="3"/>
      <c r="J2" s="3"/>
      <c r="K2" s="3"/>
      <c r="L2" s="3"/>
    </row>
    <row r="3" spans="1:17" s="7" customFormat="1" x14ac:dyDescent="0.25">
      <c r="A3" s="51" t="str">
        <f>KPDV!A3</f>
        <v>Būves nosaukums: Daudzdzīvokļu dzīvojamās mājas fasādes vienkāršotā atjaunošana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7" s="7" customFormat="1" x14ac:dyDescent="0.25">
      <c r="A4" s="51" t="str">
        <f>KPDV!A4</f>
        <v>Objekta nosaukums:  Dzīvojamās ēkas fasažu  vienkāršotā atjaunošana Mirdzas Ķempes ielā 7, Liepājā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7" x14ac:dyDescent="0.25">
      <c r="A5" s="9" t="str">
        <f>KPDV!A5</f>
        <v>Objekta adrese:  M.Ķempes 7, Liepājā</v>
      </c>
      <c r="B5" s="9"/>
      <c r="C5" s="272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x14ac:dyDescent="0.25">
      <c r="A6" s="9" t="str">
        <f>KPDV!A6</f>
        <v>Pasūtījuma Nr.WS-38-17</v>
      </c>
      <c r="B6" s="9"/>
      <c r="C6" s="272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x14ac:dyDescent="0.25">
      <c r="A7" s="9" t="str">
        <f>KPDV!A7</f>
        <v>Pasūtītājs: SIA "Liepājas namu apsaimniekotājs"</v>
      </c>
      <c r="B7" s="9"/>
      <c r="C7" s="272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A8" s="9"/>
      <c r="B8" s="9"/>
      <c r="C8" s="57" t="str">
        <f>AR!D9</f>
        <v>Tāme sastādīta 2018.gada tirgus cenās, pamatojoties uz:</v>
      </c>
      <c r="D8" s="9" t="str">
        <f>AR!E9</f>
        <v>AR un BK</v>
      </c>
      <c r="F8" s="9"/>
      <c r="G8" s="9" t="str">
        <f>AR!G9</f>
        <v>daļas rasējumiem</v>
      </c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x14ac:dyDescent="0.25">
      <c r="A9" s="417" t="str">
        <f>AR!A10</f>
        <v>Tāmes izmaksas euro:</v>
      </c>
      <c r="B9" s="417"/>
      <c r="C9" s="417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56">
        <f>Q54</f>
        <v>0</v>
      </c>
    </row>
    <row r="10" spans="1:17" s="13" customFormat="1" x14ac:dyDescent="0.25">
      <c r="B10" s="48"/>
      <c r="C10" s="273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57" t="str">
        <f>KPDV!B10</f>
        <v>Tāme sastādīta  2018.gada __._______</v>
      </c>
    </row>
    <row r="11" spans="1:17" s="7" customFormat="1" ht="10.15" customHeight="1" x14ac:dyDescent="0.25">
      <c r="A11" s="418" t="s">
        <v>36</v>
      </c>
      <c r="B11" s="418" t="s">
        <v>37</v>
      </c>
      <c r="C11" s="419" t="s">
        <v>38</v>
      </c>
      <c r="D11" s="420" t="s">
        <v>39</v>
      </c>
      <c r="E11" s="418" t="s">
        <v>40</v>
      </c>
      <c r="F11" s="58"/>
      <c r="G11" s="421" t="s">
        <v>41</v>
      </c>
      <c r="H11" s="421"/>
      <c r="I11" s="421"/>
      <c r="J11" s="421"/>
      <c r="K11" s="421"/>
      <c r="L11" s="421"/>
      <c r="M11" s="421" t="s">
        <v>42</v>
      </c>
      <c r="N11" s="421"/>
      <c r="O11" s="421"/>
      <c r="P11" s="421"/>
      <c r="Q11" s="421"/>
    </row>
    <row r="12" spans="1:17" s="7" customFormat="1" ht="120.75" x14ac:dyDescent="0.25">
      <c r="A12" s="418"/>
      <c r="B12" s="418"/>
      <c r="C12" s="419"/>
      <c r="D12" s="420"/>
      <c r="E12" s="418"/>
      <c r="F12" s="59"/>
      <c r="G12" s="60" t="s">
        <v>43</v>
      </c>
      <c r="H12" s="61" t="s">
        <v>44</v>
      </c>
      <c r="I12" s="61" t="s">
        <v>45</v>
      </c>
      <c r="J12" s="61" t="s">
        <v>46</v>
      </c>
      <c r="K12" s="61" t="s">
        <v>47</v>
      </c>
      <c r="L12" s="62" t="s">
        <v>48</v>
      </c>
      <c r="M12" s="60" t="s">
        <v>49</v>
      </c>
      <c r="N12" s="61" t="s">
        <v>45</v>
      </c>
      <c r="O12" s="61" t="s">
        <v>46</v>
      </c>
      <c r="P12" s="61" t="s">
        <v>47</v>
      </c>
      <c r="Q12" s="62" t="s">
        <v>50</v>
      </c>
    </row>
    <row r="13" spans="1:17" s="7" customFormat="1" x14ac:dyDescent="0.25">
      <c r="A13" s="63">
        <v>1</v>
      </c>
      <c r="B13" s="63">
        <f>A13+1</f>
        <v>2</v>
      </c>
      <c r="C13" s="64">
        <f>B13+1</f>
        <v>3</v>
      </c>
      <c r="D13" s="63">
        <f>C13+1</f>
        <v>4</v>
      </c>
      <c r="E13" s="63">
        <f>D13+1</f>
        <v>5</v>
      </c>
      <c r="F13" s="65"/>
      <c r="G13" s="66">
        <f>E13+1</f>
        <v>6</v>
      </c>
      <c r="H13" s="67">
        <f t="shared" ref="H13:Q13" si="0">G13+1</f>
        <v>7</v>
      </c>
      <c r="I13" s="67">
        <f t="shared" si="0"/>
        <v>8</v>
      </c>
      <c r="J13" s="67">
        <f t="shared" si="0"/>
        <v>9</v>
      </c>
      <c r="K13" s="68">
        <f t="shared" si="0"/>
        <v>10</v>
      </c>
      <c r="L13" s="63">
        <f t="shared" si="0"/>
        <v>11</v>
      </c>
      <c r="M13" s="66">
        <f t="shared" si="0"/>
        <v>12</v>
      </c>
      <c r="N13" s="67">
        <f t="shared" si="0"/>
        <v>13</v>
      </c>
      <c r="O13" s="67">
        <f t="shared" si="0"/>
        <v>14</v>
      </c>
      <c r="P13" s="67">
        <f t="shared" si="0"/>
        <v>15</v>
      </c>
      <c r="Q13" s="68">
        <f t="shared" si="0"/>
        <v>16</v>
      </c>
    </row>
    <row r="14" spans="1:17" x14ac:dyDescent="0.25">
      <c r="A14" s="19" t="str">
        <f>IF(COUNTBLANK(B14)=1," ",COUNTA($B$14:B14))</f>
        <v xml:space="preserve"> </v>
      </c>
      <c r="B14" s="69"/>
      <c r="C14" s="274" t="s">
        <v>326</v>
      </c>
      <c r="D14" s="98"/>
      <c r="E14" s="233"/>
      <c r="F14" s="98"/>
      <c r="G14" s="73"/>
      <c r="H14" s="73"/>
      <c r="I14" s="80"/>
      <c r="J14" s="80"/>
      <c r="K14" s="73"/>
      <c r="L14" s="219"/>
      <c r="M14" s="219"/>
      <c r="N14" s="219"/>
      <c r="O14" s="219"/>
      <c r="P14" s="219"/>
      <c r="Q14" s="222"/>
    </row>
    <row r="15" spans="1:17" x14ac:dyDescent="0.25">
      <c r="A15" s="19" t="str">
        <f>IF(COUNTBLANK(B15)=1," ",COUNTA($B$14:B15))</f>
        <v xml:space="preserve"> </v>
      </c>
      <c r="B15" s="19"/>
      <c r="C15" s="82" t="s">
        <v>327</v>
      </c>
      <c r="D15" s="72"/>
      <c r="E15" s="72"/>
      <c r="F15" s="72"/>
      <c r="G15" s="72"/>
      <c r="H15" s="72"/>
      <c r="I15" s="72"/>
      <c r="J15" s="72"/>
      <c r="K15" s="72"/>
      <c r="L15" s="219"/>
      <c r="M15" s="219"/>
      <c r="N15" s="219"/>
      <c r="O15" s="219"/>
      <c r="P15" s="219"/>
      <c r="Q15" s="222"/>
    </row>
    <row r="16" spans="1:17" ht="22.5" x14ac:dyDescent="0.25">
      <c r="A16" s="19">
        <f>IF(COUNTBLANK(B16)=1," ",COUNTA($B$14:B16))</f>
        <v>1</v>
      </c>
      <c r="B16" s="277" t="s">
        <v>51</v>
      </c>
      <c r="C16" s="283" t="s">
        <v>328</v>
      </c>
      <c r="D16" s="83" t="s">
        <v>53</v>
      </c>
      <c r="E16" s="218">
        <v>21.8</v>
      </c>
      <c r="F16" s="284"/>
      <c r="G16" s="279"/>
      <c r="H16" s="248"/>
      <c r="I16" s="72"/>
      <c r="J16" s="279"/>
      <c r="K16" s="279"/>
      <c r="L16" s="219"/>
      <c r="M16" s="219"/>
      <c r="N16" s="219"/>
      <c r="O16" s="219"/>
      <c r="P16" s="219"/>
      <c r="Q16" s="222"/>
    </row>
    <row r="17" spans="1:256" ht="33.75" x14ac:dyDescent="0.25">
      <c r="A17" s="19">
        <f>IF(COUNTBLANK(B17)=1," ",COUNTA($B$14:B17))</f>
        <v>2</v>
      </c>
      <c r="B17" s="277" t="s">
        <v>51</v>
      </c>
      <c r="C17" s="105" t="s">
        <v>329</v>
      </c>
      <c r="D17" s="285" t="s">
        <v>58</v>
      </c>
      <c r="E17" s="218">
        <v>3.3</v>
      </c>
      <c r="F17" s="284"/>
      <c r="G17" s="279"/>
      <c r="H17" s="248"/>
      <c r="I17" s="72"/>
      <c r="J17" s="279"/>
      <c r="K17" s="279"/>
      <c r="L17" s="219"/>
      <c r="M17" s="219"/>
      <c r="N17" s="219"/>
      <c r="O17" s="219"/>
      <c r="P17" s="219"/>
      <c r="Q17" s="222"/>
    </row>
    <row r="18" spans="1:256" x14ac:dyDescent="0.25">
      <c r="A18" s="19">
        <f>IF(COUNTBLANK(B18)=1," ",COUNTA($B$14:B18))</f>
        <v>3</v>
      </c>
      <c r="B18" s="277" t="s">
        <v>51</v>
      </c>
      <c r="C18" s="101" t="s">
        <v>330</v>
      </c>
      <c r="D18" s="72" t="s">
        <v>53</v>
      </c>
      <c r="E18" s="72">
        <v>16.239999999999998</v>
      </c>
      <c r="F18" s="72"/>
      <c r="G18" s="279"/>
      <c r="H18" s="248"/>
      <c r="I18" s="72"/>
      <c r="J18" s="279"/>
      <c r="K18" s="279"/>
      <c r="L18" s="219"/>
      <c r="M18" s="219"/>
      <c r="N18" s="219"/>
      <c r="O18" s="219"/>
      <c r="P18" s="219"/>
      <c r="Q18" s="222"/>
    </row>
    <row r="19" spans="1:256" x14ac:dyDescent="0.25">
      <c r="A19" s="19">
        <f>IF(COUNTBLANK(B19)=1," ",COUNTA($B$14:B19))</f>
        <v>4</v>
      </c>
      <c r="B19" s="277" t="s">
        <v>51</v>
      </c>
      <c r="C19" s="105" t="s">
        <v>331</v>
      </c>
      <c r="D19" s="72" t="s">
        <v>58</v>
      </c>
      <c r="E19" s="72">
        <v>26</v>
      </c>
      <c r="F19" s="72"/>
      <c r="G19" s="279"/>
      <c r="H19" s="248"/>
      <c r="I19" s="72"/>
      <c r="J19" s="279"/>
      <c r="K19" s="279"/>
      <c r="L19" s="219"/>
      <c r="M19" s="219"/>
      <c r="N19" s="219"/>
      <c r="O19" s="219"/>
      <c r="P19" s="219"/>
      <c r="Q19" s="222"/>
    </row>
    <row r="20" spans="1:256" ht="22.5" x14ac:dyDescent="0.25">
      <c r="A20" s="19">
        <f>IF(COUNTBLANK(B20)=1," ",COUNTA($B$14:B20))</f>
        <v>5</v>
      </c>
      <c r="B20" s="277" t="s">
        <v>51</v>
      </c>
      <c r="C20" s="105" t="s">
        <v>332</v>
      </c>
      <c r="D20" s="83" t="s">
        <v>58</v>
      </c>
      <c r="E20" s="218">
        <v>26</v>
      </c>
      <c r="F20" s="72"/>
      <c r="G20" s="72"/>
      <c r="H20" s="248"/>
      <c r="I20" s="72"/>
      <c r="J20" s="72"/>
      <c r="K20" s="72"/>
      <c r="L20" s="219"/>
      <c r="M20" s="219"/>
      <c r="N20" s="219"/>
      <c r="O20" s="219"/>
      <c r="P20" s="219"/>
      <c r="Q20" s="222"/>
    </row>
    <row r="21" spans="1:256" x14ac:dyDescent="0.25">
      <c r="A21" s="19" t="str">
        <f>IF(COUNTBLANK(B21)=1," ",COUNTA($B$14:B21))</f>
        <v xml:space="preserve"> </v>
      </c>
      <c r="B21" s="19"/>
      <c r="C21" s="281" t="s">
        <v>333</v>
      </c>
      <c r="D21" s="282" t="s">
        <v>126</v>
      </c>
      <c r="E21" s="72">
        <f>ROUNDUP(E20*F21,2)</f>
        <v>0.52</v>
      </c>
      <c r="F21" s="72">
        <v>0.02</v>
      </c>
      <c r="G21" s="72"/>
      <c r="H21" s="72"/>
      <c r="I21" s="72"/>
      <c r="J21" s="72"/>
      <c r="K21" s="72"/>
      <c r="L21" s="219"/>
      <c r="M21" s="219"/>
      <c r="N21" s="219"/>
      <c r="O21" s="219"/>
      <c r="P21" s="219"/>
      <c r="Q21" s="222"/>
    </row>
    <row r="22" spans="1:256" s="136" customFormat="1" x14ac:dyDescent="0.25">
      <c r="A22" s="19">
        <f>IF(COUNTBLANK(B22)=1," ",COUNTA($B$14:B22))</f>
        <v>6</v>
      </c>
      <c r="B22" s="277" t="s">
        <v>51</v>
      </c>
      <c r="C22" s="70" t="s">
        <v>334</v>
      </c>
      <c r="D22" s="83" t="s">
        <v>58</v>
      </c>
      <c r="E22" s="218">
        <v>26</v>
      </c>
      <c r="F22" s="92"/>
      <c r="G22" s="73"/>
      <c r="H22" s="248"/>
      <c r="I22" s="168"/>
      <c r="J22" s="85"/>
      <c r="K22" s="85"/>
      <c r="L22" s="219"/>
      <c r="M22" s="219"/>
      <c r="N22" s="219"/>
      <c r="O22" s="219"/>
      <c r="P22" s="219"/>
      <c r="Q22" s="222"/>
      <c r="IS22" s="45"/>
      <c r="IT22" s="45"/>
      <c r="IU22" s="45"/>
      <c r="IV22" s="45"/>
    </row>
    <row r="23" spans="1:256" s="136" customFormat="1" ht="12" x14ac:dyDescent="0.25">
      <c r="A23" s="19" t="str">
        <f>IF(COUNTBLANK(B23)=1," ",COUNTA($B$14:B23))</f>
        <v xml:space="preserve"> </v>
      </c>
      <c r="B23" s="250"/>
      <c r="C23" s="88" t="s">
        <v>335</v>
      </c>
      <c r="D23" s="83" t="s">
        <v>58</v>
      </c>
      <c r="E23" s="72">
        <f>ROUNDUP(E22*F23,2)</f>
        <v>28.6</v>
      </c>
      <c r="F23" s="92">
        <v>1.1000000000000001</v>
      </c>
      <c r="G23" s="251"/>
      <c r="H23" s="251"/>
      <c r="I23" s="251"/>
      <c r="J23" s="251"/>
      <c r="K23" s="251"/>
      <c r="L23" s="219"/>
      <c r="M23" s="219"/>
      <c r="N23" s="219"/>
      <c r="O23" s="219"/>
      <c r="P23" s="219"/>
      <c r="Q23" s="222"/>
      <c r="IS23" s="45"/>
      <c r="IT23" s="45"/>
      <c r="IU23" s="45"/>
      <c r="IV23" s="45"/>
    </row>
    <row r="24" spans="1:256" s="136" customFormat="1" x14ac:dyDescent="0.25">
      <c r="A24" s="19" t="str">
        <f>IF(COUNTBLANK(B24)=1," ",COUNTA($B$14:B24))</f>
        <v xml:space="preserve"> </v>
      </c>
      <c r="B24" s="250"/>
      <c r="C24" s="88" t="s">
        <v>336</v>
      </c>
      <c r="D24" s="83" t="s">
        <v>58</v>
      </c>
      <c r="E24" s="72">
        <f>ROUNDUP(E22*F24,2)</f>
        <v>28.6</v>
      </c>
      <c r="F24" s="92">
        <v>1.1000000000000001</v>
      </c>
      <c r="G24" s="251"/>
      <c r="H24" s="251"/>
      <c r="I24" s="251"/>
      <c r="J24" s="251"/>
      <c r="K24" s="251"/>
      <c r="L24" s="219"/>
      <c r="M24" s="219"/>
      <c r="N24" s="219"/>
      <c r="O24" s="219"/>
      <c r="P24" s="219"/>
      <c r="Q24" s="222"/>
      <c r="IS24" s="45"/>
      <c r="IT24" s="45"/>
      <c r="IU24" s="45"/>
      <c r="IV24" s="45"/>
    </row>
    <row r="25" spans="1:256" s="136" customFormat="1" x14ac:dyDescent="0.25">
      <c r="A25" s="19" t="str">
        <f>IF(COUNTBLANK(B25)=1," ",COUNTA($B$14:B25))</f>
        <v xml:space="preserve"> </v>
      </c>
      <c r="B25" s="250"/>
      <c r="C25" s="252" t="s">
        <v>243</v>
      </c>
      <c r="D25" s="253" t="s">
        <v>244</v>
      </c>
      <c r="E25" s="72">
        <f>ROUNDUP(E22*F25,2)</f>
        <v>0.65</v>
      </c>
      <c r="F25" s="92">
        <v>2.5000000000000001E-2</v>
      </c>
      <c r="G25" s="251"/>
      <c r="H25" s="251"/>
      <c r="I25" s="251"/>
      <c r="J25" s="251"/>
      <c r="K25" s="251"/>
      <c r="L25" s="219"/>
      <c r="M25" s="219"/>
      <c r="N25" s="219"/>
      <c r="O25" s="219"/>
      <c r="P25" s="219"/>
      <c r="Q25" s="222"/>
      <c r="IS25" s="45"/>
      <c r="IT25" s="45"/>
      <c r="IU25" s="45"/>
      <c r="IV25" s="45"/>
    </row>
    <row r="26" spans="1:256" ht="22.5" x14ac:dyDescent="0.25">
      <c r="A26" s="19">
        <f>IF(COUNTBLANK(B26)=1," ",COUNTA($B$14:B26))</f>
        <v>7</v>
      </c>
      <c r="B26" s="277" t="s">
        <v>51</v>
      </c>
      <c r="C26" s="105" t="s">
        <v>337</v>
      </c>
      <c r="D26" s="83" t="s">
        <v>53</v>
      </c>
      <c r="E26" s="286">
        <v>16.239999999999998</v>
      </c>
      <c r="F26" s="279"/>
      <c r="G26" s="279"/>
      <c r="H26" s="248"/>
      <c r="I26" s="279"/>
      <c r="J26" s="279"/>
      <c r="K26" s="279"/>
      <c r="L26" s="219"/>
      <c r="M26" s="219"/>
      <c r="N26" s="219"/>
      <c r="O26" s="219"/>
      <c r="P26" s="219"/>
      <c r="Q26" s="222"/>
    </row>
    <row r="27" spans="1:256" x14ac:dyDescent="0.25">
      <c r="A27" s="19" t="str">
        <f>IF(COUNTBLANK(B27)=1," ",COUNTA($B$14:B27))</f>
        <v xml:space="preserve"> </v>
      </c>
      <c r="B27" s="280"/>
      <c r="C27" s="105" t="s">
        <v>338</v>
      </c>
      <c r="D27" s="287" t="s">
        <v>58</v>
      </c>
      <c r="E27" s="279">
        <f>ROUND(E26*F27,2)</f>
        <v>2.44</v>
      </c>
      <c r="F27" s="279">
        <v>0.15</v>
      </c>
      <c r="G27" s="279"/>
      <c r="H27" s="279"/>
      <c r="I27" s="279"/>
      <c r="J27" s="279"/>
      <c r="K27" s="279"/>
      <c r="L27" s="219"/>
      <c r="M27" s="219"/>
      <c r="N27" s="219"/>
      <c r="O27" s="219"/>
      <c r="P27" s="219"/>
      <c r="Q27" s="222"/>
    </row>
    <row r="28" spans="1:256" x14ac:dyDescent="0.25">
      <c r="A28" s="19" t="str">
        <f>IF(COUNTBLANK(B28)=1," ",COUNTA($B$14:B28))</f>
        <v xml:space="preserve"> </v>
      </c>
      <c r="B28" s="280"/>
      <c r="C28" s="278" t="s">
        <v>339</v>
      </c>
      <c r="D28" s="282" t="s">
        <v>83</v>
      </c>
      <c r="E28" s="279">
        <f>ROUND(E26*F28,2)</f>
        <v>97.44</v>
      </c>
      <c r="F28" s="279">
        <v>6</v>
      </c>
      <c r="G28" s="279"/>
      <c r="H28" s="279"/>
      <c r="I28" s="279"/>
      <c r="J28" s="279"/>
      <c r="K28" s="279"/>
      <c r="L28" s="219"/>
      <c r="M28" s="219"/>
      <c r="N28" s="219"/>
      <c r="O28" s="219"/>
      <c r="P28" s="219"/>
      <c r="Q28" s="222"/>
    </row>
    <row r="29" spans="1:256" ht="22.5" x14ac:dyDescent="0.25">
      <c r="A29" s="19">
        <f>IF(COUNTBLANK(B29)=1," ",COUNTA($B$14:B29))</f>
        <v>8</v>
      </c>
      <c r="B29" s="277" t="s">
        <v>51</v>
      </c>
      <c r="C29" s="105" t="s">
        <v>340</v>
      </c>
      <c r="D29" s="83" t="s">
        <v>53</v>
      </c>
      <c r="E29" s="286">
        <v>21.84</v>
      </c>
      <c r="F29" s="279"/>
      <c r="G29" s="279"/>
      <c r="H29" s="248"/>
      <c r="I29" s="279"/>
      <c r="J29" s="279"/>
      <c r="K29" s="279"/>
      <c r="L29" s="219"/>
      <c r="M29" s="219"/>
      <c r="N29" s="219"/>
      <c r="O29" s="219"/>
      <c r="P29" s="219"/>
      <c r="Q29" s="222"/>
    </row>
    <row r="30" spans="1:256" x14ac:dyDescent="0.25">
      <c r="A30" s="19" t="str">
        <f>IF(COUNTBLANK(B30)=1," ",COUNTA($B$14:B30))</f>
        <v xml:space="preserve"> </v>
      </c>
      <c r="B30" s="280"/>
      <c r="C30" s="105" t="s">
        <v>338</v>
      </c>
      <c r="D30" s="287" t="s">
        <v>58</v>
      </c>
      <c r="E30" s="279">
        <f>ROUND(E29*F30,2)</f>
        <v>3.28</v>
      </c>
      <c r="F30" s="279">
        <v>0.15</v>
      </c>
      <c r="G30" s="279"/>
      <c r="H30" s="279"/>
      <c r="I30" s="279"/>
      <c r="J30" s="279"/>
      <c r="K30" s="279"/>
      <c r="L30" s="219"/>
      <c r="M30" s="219"/>
      <c r="N30" s="219"/>
      <c r="O30" s="219"/>
      <c r="P30" s="219"/>
      <c r="Q30" s="222"/>
    </row>
    <row r="31" spans="1:256" x14ac:dyDescent="0.25">
      <c r="A31" s="19" t="str">
        <f>IF(COUNTBLANK(B31)=1," ",COUNTA($B$14:B31))</f>
        <v xml:space="preserve"> </v>
      </c>
      <c r="B31" s="280"/>
      <c r="C31" s="278" t="s">
        <v>339</v>
      </c>
      <c r="D31" s="282" t="s">
        <v>83</v>
      </c>
      <c r="E31" s="279">
        <f>ROUND(E29*F31,2)</f>
        <v>131.04</v>
      </c>
      <c r="F31" s="279">
        <v>6</v>
      </c>
      <c r="G31" s="279"/>
      <c r="H31" s="279"/>
      <c r="I31" s="279"/>
      <c r="J31" s="279"/>
      <c r="K31" s="279"/>
      <c r="L31" s="219"/>
      <c r="M31" s="219"/>
      <c r="N31" s="219"/>
      <c r="O31" s="219"/>
      <c r="P31" s="219"/>
      <c r="Q31" s="222"/>
    </row>
    <row r="32" spans="1:256" x14ac:dyDescent="0.25">
      <c r="A32" s="19">
        <f>IF(COUNTBLANK(B32)=1," ",COUNTA($B$14:B32))</f>
        <v>9</v>
      </c>
      <c r="B32" s="277" t="s">
        <v>51</v>
      </c>
      <c r="C32" s="254" t="s">
        <v>341</v>
      </c>
      <c r="D32" s="83" t="s">
        <v>53</v>
      </c>
      <c r="E32" s="210">
        <v>16.239999999999998</v>
      </c>
      <c r="F32" s="168"/>
      <c r="G32" s="168"/>
      <c r="H32" s="248"/>
      <c r="I32" s="168"/>
      <c r="J32" s="168"/>
      <c r="K32" s="168"/>
      <c r="L32" s="219"/>
      <c r="M32" s="219"/>
      <c r="N32" s="219"/>
      <c r="O32" s="219"/>
      <c r="P32" s="219"/>
      <c r="Q32" s="222"/>
    </row>
    <row r="33" spans="1:256" x14ac:dyDescent="0.25">
      <c r="A33" s="19" t="str">
        <f>IF(COUNTBLANK(B33)=1," ",COUNTA($B$14:B33))</f>
        <v xml:space="preserve"> </v>
      </c>
      <c r="B33" s="288"/>
      <c r="C33" s="274"/>
      <c r="D33" s="83"/>
      <c r="E33" s="210"/>
      <c r="F33" s="168"/>
      <c r="G33" s="168"/>
      <c r="H33" s="72"/>
      <c r="I33" s="168"/>
      <c r="J33" s="168"/>
      <c r="K33" s="168"/>
      <c r="L33" s="219"/>
      <c r="M33" s="219"/>
      <c r="N33" s="219"/>
      <c r="O33" s="219"/>
      <c r="P33" s="219"/>
      <c r="Q33" s="222"/>
    </row>
    <row r="34" spans="1:256" x14ac:dyDescent="0.25">
      <c r="A34" s="19" t="str">
        <f>IF(COUNTBLANK(B34)=1," ",COUNTA($B$14:B34))</f>
        <v xml:space="preserve"> </v>
      </c>
      <c r="B34" s="288"/>
      <c r="C34" s="289" t="s">
        <v>342</v>
      </c>
      <c r="D34" s="83"/>
      <c r="E34" s="210"/>
      <c r="F34" s="168"/>
      <c r="G34" s="168"/>
      <c r="H34" s="72"/>
      <c r="I34" s="168"/>
      <c r="J34" s="168"/>
      <c r="K34" s="168"/>
      <c r="L34" s="219"/>
      <c r="M34" s="219"/>
      <c r="N34" s="219"/>
      <c r="O34" s="219"/>
      <c r="P34" s="219"/>
      <c r="Q34" s="222"/>
    </row>
    <row r="35" spans="1:256" ht="22.5" x14ac:dyDescent="0.25">
      <c r="A35" s="19">
        <f>IF(COUNTBLANK(B35)=1," ",COUNTA($B$14:B35))</f>
        <v>10</v>
      </c>
      <c r="B35" s="277" t="s">
        <v>51</v>
      </c>
      <c r="C35" s="105" t="s">
        <v>343</v>
      </c>
      <c r="D35" s="19" t="s">
        <v>58</v>
      </c>
      <c r="E35" s="71">
        <v>17.399999999999999</v>
      </c>
      <c r="F35" s="73"/>
      <c r="G35" s="73"/>
      <c r="H35" s="248"/>
      <c r="I35" s="72"/>
      <c r="J35" s="73"/>
      <c r="K35" s="73"/>
      <c r="L35" s="219"/>
      <c r="M35" s="219"/>
      <c r="N35" s="219"/>
      <c r="O35" s="219"/>
      <c r="P35" s="219"/>
      <c r="Q35" s="222"/>
    </row>
    <row r="36" spans="1:256" ht="33.75" x14ac:dyDescent="0.25">
      <c r="A36" s="19">
        <f>IF(COUNTBLANK(B36)=1," ",COUNTA($B$14:B36))</f>
        <v>11</v>
      </c>
      <c r="B36" s="277" t="s">
        <v>51</v>
      </c>
      <c r="C36" s="105" t="s">
        <v>344</v>
      </c>
      <c r="D36" s="19" t="s">
        <v>58</v>
      </c>
      <c r="E36" s="71">
        <v>6</v>
      </c>
      <c r="F36" s="73"/>
      <c r="G36" s="73"/>
      <c r="H36" s="248"/>
      <c r="I36" s="73"/>
      <c r="J36" s="73"/>
      <c r="K36" s="73"/>
      <c r="L36" s="219"/>
      <c r="M36" s="219"/>
      <c r="N36" s="219"/>
      <c r="O36" s="219"/>
      <c r="P36" s="219"/>
      <c r="Q36" s="222"/>
    </row>
    <row r="37" spans="1:256" ht="22.5" x14ac:dyDescent="0.25">
      <c r="A37" s="19" t="str">
        <f>IF(COUNTBLANK(B37)=1," ",COUNTA($B$14:B37))</f>
        <v xml:space="preserve"> </v>
      </c>
      <c r="B37" s="69"/>
      <c r="C37" s="290" t="s">
        <v>345</v>
      </c>
      <c r="D37" s="19" t="s">
        <v>74</v>
      </c>
      <c r="E37" s="71">
        <f>E36*F37</f>
        <v>10.200000000000001</v>
      </c>
      <c r="F37" s="73">
        <v>1.7000000000000002</v>
      </c>
      <c r="G37" s="73"/>
      <c r="H37" s="73"/>
      <c r="I37" s="73"/>
      <c r="J37" s="73"/>
      <c r="K37" s="73"/>
      <c r="L37" s="219"/>
      <c r="M37" s="219"/>
      <c r="N37" s="219"/>
      <c r="O37" s="219"/>
      <c r="P37" s="219"/>
      <c r="Q37" s="222"/>
    </row>
    <row r="38" spans="1:256" ht="33.75" x14ac:dyDescent="0.25">
      <c r="A38" s="19">
        <f>IF(COUNTBLANK(B38)=1," ",COUNTA($B$14:B38))</f>
        <v>12</v>
      </c>
      <c r="B38" s="277" t="s">
        <v>51</v>
      </c>
      <c r="C38" s="105" t="s">
        <v>346</v>
      </c>
      <c r="D38" s="19" t="s">
        <v>58</v>
      </c>
      <c r="E38" s="71">
        <v>17.399999999999999</v>
      </c>
      <c r="F38" s="73"/>
      <c r="G38" s="73"/>
      <c r="H38" s="248"/>
      <c r="I38" s="73"/>
      <c r="J38" s="73"/>
      <c r="K38" s="73"/>
      <c r="L38" s="219"/>
      <c r="M38" s="219"/>
      <c r="N38" s="219"/>
      <c r="O38" s="219"/>
      <c r="P38" s="219"/>
      <c r="Q38" s="222"/>
    </row>
    <row r="39" spans="1:256" ht="22.5" x14ac:dyDescent="0.25">
      <c r="A39" s="19" t="str">
        <f>IF(COUNTBLANK(B39)=1," ",COUNTA($B$14:B39))</f>
        <v xml:space="preserve"> </v>
      </c>
      <c r="B39" s="69"/>
      <c r="C39" s="290" t="s">
        <v>347</v>
      </c>
      <c r="D39" s="19" t="s">
        <v>74</v>
      </c>
      <c r="E39" s="71">
        <f>E38*F39</f>
        <v>34.799999999999997</v>
      </c>
      <c r="F39" s="73">
        <v>2</v>
      </c>
      <c r="G39" s="73"/>
      <c r="H39" s="73"/>
      <c r="I39" s="73"/>
      <c r="J39" s="73"/>
      <c r="K39" s="73"/>
      <c r="L39" s="219"/>
      <c r="M39" s="219"/>
      <c r="N39" s="219"/>
      <c r="O39" s="219"/>
      <c r="P39" s="219"/>
      <c r="Q39" s="222"/>
    </row>
    <row r="40" spans="1:256" ht="22.5" x14ac:dyDescent="0.25">
      <c r="A40" s="19">
        <f>IF(COUNTBLANK(B40)=1," ",COUNTA($B$14:B40))</f>
        <v>13</v>
      </c>
      <c r="B40" s="277" t="s">
        <v>51</v>
      </c>
      <c r="C40" s="105" t="s">
        <v>348</v>
      </c>
      <c r="D40" s="19" t="s">
        <v>58</v>
      </c>
      <c r="E40" s="71">
        <f>E38</f>
        <v>17.399999999999999</v>
      </c>
      <c r="F40" s="19"/>
      <c r="G40" s="73"/>
      <c r="H40" s="248"/>
      <c r="I40" s="73"/>
      <c r="J40" s="73"/>
      <c r="K40" s="73"/>
      <c r="L40" s="219"/>
      <c r="M40" s="219"/>
      <c r="N40" s="219"/>
      <c r="O40" s="219"/>
      <c r="P40" s="219"/>
      <c r="Q40" s="222"/>
    </row>
    <row r="41" spans="1:256" s="126" customFormat="1" ht="14.25" x14ac:dyDescent="0.25">
      <c r="A41" s="19">
        <f>IF(COUNTBLANK(B41)=1," ",COUNTA($B$14:B41))</f>
        <v>14</v>
      </c>
      <c r="B41" s="277" t="s">
        <v>51</v>
      </c>
      <c r="C41" s="105" t="s">
        <v>349</v>
      </c>
      <c r="D41" s="19" t="s">
        <v>58</v>
      </c>
      <c r="E41" s="71">
        <v>17.399999999999999</v>
      </c>
      <c r="F41" s="73"/>
      <c r="G41" s="73"/>
      <c r="H41" s="248"/>
      <c r="I41" s="80"/>
      <c r="J41" s="80"/>
      <c r="K41" s="73"/>
      <c r="L41" s="219"/>
      <c r="M41" s="219"/>
      <c r="N41" s="219"/>
      <c r="O41" s="219"/>
      <c r="P41" s="219"/>
      <c r="Q41" s="222"/>
      <c r="IS41" s="1"/>
      <c r="IT41" s="1"/>
      <c r="IU41" s="1"/>
      <c r="IV41" s="1"/>
    </row>
    <row r="42" spans="1:256" s="126" customFormat="1" ht="14.25" x14ac:dyDescent="0.2">
      <c r="A42" s="19" t="str">
        <f>IF(COUNTBLANK(B42)=1," ",COUNTA($B$14:B42))</f>
        <v xml:space="preserve"> </v>
      </c>
      <c r="B42" s="98"/>
      <c r="C42" s="108" t="s">
        <v>350</v>
      </c>
      <c r="D42" s="98" t="s">
        <v>74</v>
      </c>
      <c r="E42" s="72">
        <f>ROUNDUP(E41*F42,2)</f>
        <v>4.3499999999999996</v>
      </c>
      <c r="F42" s="73">
        <v>0.25</v>
      </c>
      <c r="G42" s="73"/>
      <c r="H42" s="73"/>
      <c r="I42" s="73"/>
      <c r="J42" s="73"/>
      <c r="K42" s="291"/>
      <c r="L42" s="219"/>
      <c r="M42" s="219"/>
      <c r="N42" s="219"/>
      <c r="O42" s="219"/>
      <c r="P42" s="219"/>
      <c r="Q42" s="222"/>
      <c r="IS42" s="1"/>
      <c r="IT42" s="1"/>
      <c r="IU42" s="1"/>
      <c r="IV42" s="1"/>
    </row>
    <row r="43" spans="1:256" s="126" customFormat="1" ht="14.25" x14ac:dyDescent="0.2">
      <c r="A43" s="19" t="str">
        <f>IF(COUNTBLANK(B43)=1," ",COUNTA($B$14:B43))</f>
        <v xml:space="preserve"> </v>
      </c>
      <c r="B43" s="98"/>
      <c r="C43" s="108" t="s">
        <v>170</v>
      </c>
      <c r="D43" s="98" t="s">
        <v>74</v>
      </c>
      <c r="E43" s="72">
        <f>ROUNDUP(E41*F43,2)</f>
        <v>20.88</v>
      </c>
      <c r="F43" s="73">
        <v>1.2</v>
      </c>
      <c r="G43" s="73"/>
      <c r="H43" s="73"/>
      <c r="I43" s="73"/>
      <c r="J43" s="73"/>
      <c r="K43" s="291"/>
      <c r="L43" s="219"/>
      <c r="M43" s="219"/>
      <c r="N43" s="219"/>
      <c r="O43" s="219"/>
      <c r="P43" s="219"/>
      <c r="Q43" s="222"/>
      <c r="IS43" s="1"/>
      <c r="IT43" s="1"/>
      <c r="IU43" s="1"/>
      <c r="IV43" s="1"/>
    </row>
    <row r="44" spans="1:256" s="126" customFormat="1" ht="14.25" x14ac:dyDescent="0.2">
      <c r="A44" s="19" t="str">
        <f>IF(COUNTBLANK(B44)=1," ",COUNTA($B$14:B44))</f>
        <v xml:space="preserve"> </v>
      </c>
      <c r="B44" s="98"/>
      <c r="C44" s="108" t="s">
        <v>351</v>
      </c>
      <c r="D44" s="98" t="s">
        <v>74</v>
      </c>
      <c r="E44" s="72">
        <f>ROUNDUP(E41*F44,2)</f>
        <v>10.44</v>
      </c>
      <c r="F44" s="73">
        <v>0.6</v>
      </c>
      <c r="G44" s="73"/>
      <c r="H44" s="73"/>
      <c r="I44" s="73"/>
      <c r="J44" s="73"/>
      <c r="K44" s="291"/>
      <c r="L44" s="219"/>
      <c r="M44" s="219"/>
      <c r="N44" s="219"/>
      <c r="O44" s="219"/>
      <c r="P44" s="219"/>
      <c r="Q44" s="222"/>
      <c r="IS44" s="1"/>
      <c r="IT44" s="1"/>
      <c r="IU44" s="1"/>
      <c r="IV44" s="1"/>
    </row>
    <row r="45" spans="1:256" x14ac:dyDescent="0.25">
      <c r="A45" s="19" t="str">
        <f>IF(COUNTBLANK(B45)=1," ",COUNTA($B$14:B45))</f>
        <v xml:space="preserve"> </v>
      </c>
      <c r="B45" s="69"/>
      <c r="C45" s="292" t="s">
        <v>352</v>
      </c>
      <c r="D45" s="19"/>
      <c r="E45" s="71"/>
      <c r="F45" s="19"/>
      <c r="G45" s="73"/>
      <c r="H45" s="72"/>
      <c r="I45" s="73"/>
      <c r="J45" s="73"/>
      <c r="K45" s="73"/>
      <c r="L45" s="219"/>
      <c r="M45" s="219"/>
      <c r="N45" s="219"/>
      <c r="O45" s="219"/>
      <c r="P45" s="219"/>
      <c r="Q45" s="222"/>
    </row>
    <row r="46" spans="1:256" ht="22.5" x14ac:dyDescent="0.2">
      <c r="A46" s="19">
        <f>IF(COUNTBLANK(B46)=1," ",COUNTA($B$14:B46))</f>
        <v>15</v>
      </c>
      <c r="B46" s="277" t="s">
        <v>51</v>
      </c>
      <c r="C46" s="262" t="s">
        <v>353</v>
      </c>
      <c r="D46" s="275" t="s">
        <v>126</v>
      </c>
      <c r="E46" s="71">
        <f>11.36/4</f>
        <v>2.84</v>
      </c>
      <c r="F46" s="19"/>
      <c r="G46" s="73"/>
      <c r="H46" s="248"/>
      <c r="I46" s="72"/>
      <c r="J46" s="80"/>
      <c r="K46" s="73"/>
      <c r="L46" s="219"/>
      <c r="M46" s="219"/>
      <c r="N46" s="219"/>
      <c r="O46" s="219"/>
      <c r="P46" s="219"/>
      <c r="Q46" s="222"/>
    </row>
    <row r="47" spans="1:256" x14ac:dyDescent="0.25">
      <c r="A47" s="19" t="str">
        <f>IF(COUNTBLANK(B47)=1," ",COUNTA($B$14:B47))</f>
        <v xml:space="preserve"> </v>
      </c>
      <c r="B47" s="69"/>
      <c r="C47" s="98" t="s">
        <v>354</v>
      </c>
      <c r="D47" s="19" t="s">
        <v>186</v>
      </c>
      <c r="E47" s="72">
        <f>ROUNDUP(E46*F47,2)</f>
        <v>0.43</v>
      </c>
      <c r="F47" s="73">
        <v>0.15</v>
      </c>
      <c r="G47" s="73"/>
      <c r="H47" s="73"/>
      <c r="I47" s="73"/>
      <c r="J47" s="73"/>
      <c r="L47" s="219"/>
      <c r="M47" s="219"/>
      <c r="N47" s="219"/>
      <c r="O47" s="219"/>
      <c r="P47" s="219"/>
      <c r="Q47" s="222"/>
    </row>
    <row r="48" spans="1:256" x14ac:dyDescent="0.25">
      <c r="A48" s="19" t="str">
        <f>IF(COUNTBLANK(B48)=1," ",COUNTA($B$14:B48))</f>
        <v xml:space="preserve"> </v>
      </c>
      <c r="B48" s="69"/>
      <c r="C48" s="98" t="s">
        <v>355</v>
      </c>
      <c r="D48" s="19" t="s">
        <v>186</v>
      </c>
      <c r="E48" s="72">
        <f>ROUNDUP(E46*F48,2)</f>
        <v>2.65</v>
      </c>
      <c r="F48" s="73">
        <v>0.93</v>
      </c>
      <c r="G48" s="73"/>
      <c r="H48" s="73"/>
      <c r="I48" s="73"/>
      <c r="J48" s="73"/>
      <c r="L48" s="219"/>
      <c r="M48" s="219"/>
      <c r="N48" s="219"/>
      <c r="O48" s="219"/>
      <c r="P48" s="219"/>
      <c r="Q48" s="222"/>
    </row>
    <row r="49" spans="1:256" x14ac:dyDescent="0.25">
      <c r="A49" s="19" t="str">
        <f>IF(COUNTBLANK(B49)=1," ",COUNTA($B$14:B49))</f>
        <v xml:space="preserve"> </v>
      </c>
      <c r="B49" s="69"/>
      <c r="C49" s="98" t="s">
        <v>90</v>
      </c>
      <c r="D49" s="19" t="s">
        <v>254</v>
      </c>
      <c r="E49" s="72">
        <f>ROUNDUP(E46*F49,0)</f>
        <v>1</v>
      </c>
      <c r="F49" s="73">
        <v>0.25</v>
      </c>
      <c r="G49" s="73"/>
      <c r="H49" s="73"/>
      <c r="I49" s="73"/>
      <c r="J49" s="73"/>
      <c r="L49" s="219"/>
      <c r="M49" s="219"/>
      <c r="N49" s="219"/>
      <c r="O49" s="219"/>
      <c r="P49" s="219"/>
      <c r="Q49" s="222"/>
    </row>
    <row r="50" spans="1:256" x14ac:dyDescent="0.25">
      <c r="A50" s="19" t="str">
        <f>IF(COUNTBLANK(B50)=1," ",COUNTA($B$14:B50))</f>
        <v xml:space="preserve"> </v>
      </c>
      <c r="B50" s="277"/>
      <c r="C50" s="98" t="s">
        <v>356</v>
      </c>
      <c r="D50" s="231" t="s">
        <v>83</v>
      </c>
      <c r="E50" s="71">
        <v>40</v>
      </c>
      <c r="F50" s="19"/>
      <c r="G50" s="73"/>
      <c r="H50" s="72"/>
      <c r="I50" s="73"/>
      <c r="J50" s="73"/>
      <c r="K50" s="73"/>
      <c r="L50" s="219"/>
      <c r="M50" s="219"/>
      <c r="N50" s="219"/>
      <c r="O50" s="219"/>
      <c r="P50" s="219"/>
      <c r="Q50" s="222"/>
    </row>
    <row r="51" spans="1:256" x14ac:dyDescent="0.25">
      <c r="A51" s="81"/>
      <c r="B51" s="81"/>
      <c r="C51" s="120"/>
      <c r="D51" s="81"/>
      <c r="E51" s="121"/>
      <c r="F51" s="216"/>
      <c r="G51" s="216"/>
      <c r="H51" s="216"/>
      <c r="I51" s="216"/>
      <c r="J51" s="216"/>
      <c r="K51" s="216"/>
      <c r="L51" s="293"/>
      <c r="M51" s="293"/>
      <c r="N51" s="293"/>
      <c r="O51" s="293"/>
      <c r="P51" s="293"/>
      <c r="Q51" s="293"/>
    </row>
    <row r="52" spans="1:256" s="126" customFormat="1" ht="22.5" x14ac:dyDescent="0.25">
      <c r="A52" s="123"/>
      <c r="B52" s="124"/>
      <c r="C52" s="125" t="s">
        <v>128</v>
      </c>
      <c r="D52" s="81"/>
      <c r="E52" s="17"/>
      <c r="F52" s="17"/>
      <c r="G52" s="81"/>
      <c r="H52" s="81"/>
      <c r="I52" s="81"/>
      <c r="J52" s="81"/>
      <c r="K52" s="81"/>
      <c r="L52" s="81"/>
      <c r="M52" s="216">
        <f>SUM(M14:M50)</f>
        <v>0</v>
      </c>
      <c r="N52" s="216">
        <f>SUM(N14:N50)</f>
        <v>0</v>
      </c>
      <c r="O52" s="216">
        <f>SUM(O14:O50)</f>
        <v>0</v>
      </c>
      <c r="P52" s="216">
        <f>SUM(P14:P50)</f>
        <v>0</v>
      </c>
      <c r="Q52" s="216">
        <f>SUM(Q14:Q50)</f>
        <v>0</v>
      </c>
      <c r="IS52" s="1"/>
      <c r="IT52" s="1"/>
      <c r="IU52" s="1"/>
      <c r="IV52" s="1"/>
    </row>
    <row r="53" spans="1:256" s="126" customFormat="1" ht="14.25" x14ac:dyDescent="0.25">
      <c r="A53" s="123"/>
      <c r="B53" s="124"/>
      <c r="C53" s="127"/>
      <c r="D53" s="81"/>
      <c r="E53" s="17"/>
      <c r="F53" s="17"/>
      <c r="G53" s="128"/>
      <c r="H53" s="81"/>
      <c r="I53" s="81"/>
      <c r="J53" s="81"/>
      <c r="K53" s="81"/>
      <c r="L53" s="81"/>
      <c r="M53" s="122"/>
      <c r="N53" s="122"/>
      <c r="O53" s="129"/>
      <c r="P53" s="122"/>
      <c r="Q53" s="122"/>
      <c r="IS53" s="1"/>
      <c r="IT53" s="1"/>
      <c r="IU53" s="1"/>
      <c r="IV53" s="1"/>
    </row>
    <row r="54" spans="1:256" s="126" customFormat="1" ht="14.25" x14ac:dyDescent="0.25">
      <c r="A54" s="123"/>
      <c r="B54" s="123"/>
      <c r="C54" s="125"/>
      <c r="D54" s="131"/>
      <c r="E54" s="17"/>
      <c r="F54" s="17"/>
      <c r="G54" s="81"/>
      <c r="H54" s="17"/>
      <c r="I54" s="81"/>
      <c r="J54" s="81"/>
      <c r="K54" s="81"/>
      <c r="L54" s="81"/>
      <c r="M54" s="132"/>
      <c r="N54" s="81"/>
      <c r="O54" s="132"/>
      <c r="P54" s="132"/>
      <c r="Q54" s="132"/>
      <c r="IS54" s="1"/>
      <c r="IT54" s="1"/>
      <c r="IU54" s="1"/>
      <c r="IV54" s="1"/>
    </row>
    <row r="55" spans="1:256" s="126" customFormat="1" ht="14.25" x14ac:dyDescent="0.25">
      <c r="A55" s="123"/>
      <c r="B55" s="123"/>
      <c r="C55" s="125"/>
      <c r="D55" s="131"/>
      <c r="E55" s="17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IS55" s="1"/>
      <c r="IT55" s="1"/>
      <c r="IU55" s="1"/>
      <c r="IV55" s="1"/>
    </row>
    <row r="56" spans="1:256" s="79" customFormat="1" x14ac:dyDescent="0.25">
      <c r="A56" s="133"/>
      <c r="B56" s="133"/>
      <c r="C56" s="133"/>
      <c r="D56" s="133"/>
      <c r="E56" s="133"/>
      <c r="F56" s="45"/>
      <c r="G56" s="134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IS56" s="1"/>
      <c r="IT56" s="1"/>
      <c r="IU56" s="1"/>
      <c r="IV56" s="1"/>
    </row>
    <row r="57" spans="1:256" s="135" customFormat="1" ht="15" x14ac:dyDescent="0.25">
      <c r="A57"/>
      <c r="B57"/>
      <c r="C57" s="39" t="s">
        <v>26</v>
      </c>
      <c r="D57" s="45"/>
      <c r="E57" s="45"/>
      <c r="F57" s="45"/>
      <c r="G57" s="27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IS57" s="1"/>
      <c r="IT57" s="1"/>
      <c r="IU57" s="1"/>
      <c r="IV57" s="1"/>
    </row>
    <row r="58" spans="1:256" s="136" customFormat="1" ht="15" x14ac:dyDescent="0.25">
      <c r="A58"/>
      <c r="B58"/>
      <c r="C58" s="41" t="s">
        <v>27</v>
      </c>
      <c r="D58" s="1"/>
      <c r="E58" s="1"/>
      <c r="F58" s="45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IS58" s="1"/>
      <c r="IT58" s="1"/>
      <c r="IU58" s="1"/>
      <c r="IV58" s="1"/>
    </row>
    <row r="59" spans="1:256" s="137" customFormat="1" ht="15" x14ac:dyDescent="0.25">
      <c r="A59"/>
      <c r="B59"/>
      <c r="C59" s="29"/>
      <c r="D59" s="1"/>
      <c r="E59" s="1"/>
      <c r="F59" s="45"/>
      <c r="G59" s="134"/>
      <c r="H59" s="9"/>
      <c r="I59" s="9"/>
      <c r="J59" s="9"/>
      <c r="K59" s="9"/>
      <c r="L59" s="9"/>
      <c r="M59" s="9"/>
      <c r="N59" s="9"/>
      <c r="O59" s="9"/>
      <c r="P59" s="9"/>
      <c r="Q59" s="9"/>
      <c r="IS59" s="1"/>
      <c r="IT59" s="1"/>
      <c r="IU59" s="1"/>
      <c r="IV59" s="1"/>
    </row>
    <row r="60" spans="1:256" s="137" customFormat="1" ht="15" x14ac:dyDescent="0.25">
      <c r="A60"/>
      <c r="B60"/>
      <c r="C60" s="42" t="s">
        <v>28</v>
      </c>
      <c r="D60" s="1"/>
      <c r="E60" s="1"/>
      <c r="F60" s="45"/>
      <c r="G60" s="138"/>
      <c r="H60" s="9"/>
      <c r="I60" s="9"/>
      <c r="J60" s="9"/>
      <c r="K60" s="9"/>
      <c r="L60" s="9"/>
      <c r="M60" s="9"/>
      <c r="N60" s="139"/>
      <c r="O60" s="9"/>
      <c r="P60" s="139"/>
      <c r="Q60" s="9"/>
      <c r="IS60" s="1"/>
      <c r="IT60" s="1"/>
      <c r="IU60" s="1"/>
      <c r="IV60" s="1"/>
    </row>
    <row r="61" spans="1:256" s="137" customFormat="1" ht="15" x14ac:dyDescent="0.25">
      <c r="A61"/>
      <c r="B61"/>
      <c r="C61" s="43" t="s">
        <v>29</v>
      </c>
      <c r="D61" s="1"/>
      <c r="E61" s="1"/>
      <c r="F61" s="45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IS61" s="1"/>
      <c r="IT61" s="1"/>
      <c r="IU61" s="1"/>
      <c r="IV61" s="1"/>
    </row>
  </sheetData>
  <sheetProtection selectLockedCells="1" selectUnlockedCells="1"/>
  <autoFilter ref="A13:Q50" xr:uid="{00000000-0009-0000-0000-000007000000}"/>
  <mergeCells count="9">
    <mergeCell ref="M11:Q11"/>
    <mergeCell ref="A1:G1"/>
    <mergeCell ref="A9:P9"/>
    <mergeCell ref="A11:A12"/>
    <mergeCell ref="B11:B12"/>
    <mergeCell ref="C11:C12"/>
    <mergeCell ref="D11:D12"/>
    <mergeCell ref="E11:E12"/>
    <mergeCell ref="G11:L11"/>
  </mergeCells>
  <pageMargins left="0" right="0" top="0.39374999999999999" bottom="0.39374999999999999" header="0.51180555555555551" footer="0.51180555555555551"/>
  <pageSetup paperSize="9" scale="8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13</vt:i4>
      </vt:variant>
      <vt:variant>
        <vt:lpstr>Diapazoni ar nosaukumiem</vt:lpstr>
      </vt:variant>
      <vt:variant>
        <vt:i4>13</vt:i4>
      </vt:variant>
    </vt:vector>
  </HeadingPairs>
  <TitlesOfParts>
    <vt:vector size="26" baseType="lpstr">
      <vt:lpstr>K</vt:lpstr>
      <vt:lpstr>KPDV</vt:lpstr>
      <vt:lpstr>AR</vt:lpstr>
      <vt:lpstr>Logi</vt:lpstr>
      <vt:lpstr>apjoms</vt:lpstr>
      <vt:lpstr>pagrabs</vt:lpstr>
      <vt:lpstr>cokols</vt:lpstr>
      <vt:lpstr>jumts</vt:lpstr>
      <vt:lpstr>Ieeja</vt:lpstr>
      <vt:lpstr>bēniņi</vt:lpstr>
      <vt:lpstr>AVK</vt:lpstr>
      <vt:lpstr>zibens</vt:lpstr>
      <vt:lpstr>GA</vt:lpstr>
      <vt:lpstr>AR!Drukas_apgabals</vt:lpstr>
      <vt:lpstr>AVK!Drukas_apgabals</vt:lpstr>
      <vt:lpstr>bēniņi!Drukas_apgabals</vt:lpstr>
      <vt:lpstr>GA!Drukas_apgabals</vt:lpstr>
      <vt:lpstr>Ieeja!Drukas_apgabals</vt:lpstr>
      <vt:lpstr>jumts!Drukas_apgabals</vt:lpstr>
      <vt:lpstr>Logi!Drukas_apgabals</vt:lpstr>
      <vt:lpstr>pagrabs!Drukas_apgabals</vt:lpstr>
      <vt:lpstr>bēniņi!Excel_BuiltIn__FilterDatabase</vt:lpstr>
      <vt:lpstr>cokols!Excel_BuiltIn__FilterDatabase</vt:lpstr>
      <vt:lpstr>Ieeja!Excel_BuiltIn__FilterDatabase</vt:lpstr>
      <vt:lpstr>jumts!Excel_BuiltIn__FilterDatabase</vt:lpstr>
      <vt:lpstr>pagrabs!Excel_BuiltIn__FilterDatabase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Kārlis Beihmanis</dc:creator>
  <cp:lastModifiedBy>Prezenta</cp:lastModifiedBy>
  <cp:lastPrinted>2018-10-22T13:33:24Z</cp:lastPrinted>
  <dcterms:created xsi:type="dcterms:W3CDTF">2018-10-02T05:57:32Z</dcterms:created>
  <dcterms:modified xsi:type="dcterms:W3CDTF">2019-02-07T12:49:32Z</dcterms:modified>
</cp:coreProperties>
</file>