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0" firstSheet="0" activeTab="14"/>
  </bookViews>
  <sheets>
    <sheet name="KOPTĀME" sheetId="1" state="visible" r:id="rId2"/>
    <sheet name="Kopsavilkums Nr.1." sheetId="2" state="visible" r:id="rId3"/>
    <sheet name="Tāme Nr.1 " sheetId="3" state="visible" r:id="rId4"/>
    <sheet name="Tāme Nr.2 BK" sheetId="4" state="visible" r:id="rId5"/>
    <sheet name="Tāme Nr.3 cokols" sheetId="5" state="visible" r:id="rId6"/>
    <sheet name="Tāme Nr.4 fasāde" sheetId="6" state="visible" r:id="rId7"/>
    <sheet name="Tāme Nr.5 ailu apdare" sheetId="7" state="visible" r:id="rId8"/>
    <sheet name="Tāme Nr.6 Ieejas" sheetId="8" state="visible" r:id="rId9"/>
    <sheet name="Tāme Nr.7.jumts" sheetId="9" state="visible" r:id="rId10"/>
    <sheet name="Tāme Nr.8 Lodžijas" sheetId="10" state="visible" r:id="rId11"/>
    <sheet name="Tāme Nr.9 Pagrabs" sheetId="11" state="visible" r:id="rId12"/>
    <sheet name="Tāme Nr.10logi" sheetId="12" state="visible" r:id="rId13"/>
    <sheet name="Tāme Nr.12GAT" sheetId="13" state="visible" r:id="rId14"/>
    <sheet name="Tāme Nr.11 ELT" sheetId="14" state="visible" r:id="rId15"/>
    <sheet name="Apkures nomaiņa" sheetId="15" state="visible" r:id="rId16"/>
    <sheet name="Logi un durvis" sheetId="16" state="hidden" r:id="rId17"/>
  </sheets>
  <definedNames>
    <definedName function="false" hidden="false" localSheetId="1" name="_xlnm.Print_Area" vbProcedure="false">'Kopsavilkums Nr.1.'!$A$1:$H$45</definedName>
    <definedName function="false" hidden="false" localSheetId="0" name="_xlnm.Print_Area" vbProcedure="false">KOPTĀME!$A$1:$C$43</definedName>
    <definedName function="false" hidden="false" localSheetId="2" name="_xlnm.Print_Area" vbProcedure="false">'Tāme Nr.1 '!$A$1:$P$40</definedName>
    <definedName function="false" hidden="false" localSheetId="2" name="_xlnm.Print_Titles" vbProcedure="false">'Tāme Nr.1 '!$13:$16</definedName>
    <definedName function="false" hidden="false" localSheetId="11" name="_xlnm.Print_Area" vbProcedure="false">'Tāme Nr.10logi'!$A$1:$P$44</definedName>
    <definedName function="false" hidden="false" localSheetId="11" name="_xlnm.Print_Titles" vbProcedure="false">'Tāme Nr.10logi'!$13:$16</definedName>
    <definedName function="false" hidden="false" localSheetId="13" name="_xlnm.Print_Area" vbProcedure="false">'Tāme Nr.11 ELT'!$A$1:$P$45</definedName>
    <definedName function="false" hidden="false" localSheetId="13" name="_xlnm.Print_Titles" vbProcedure="false">'Tāme Nr.11 ELT'!$13:$16</definedName>
    <definedName function="false" hidden="false" localSheetId="12" name="_xlnm.Print_Area" vbProcedure="false">'Tāme Nr.12GAT'!$A$1:$P$37</definedName>
    <definedName function="false" hidden="false" localSheetId="12" name="_xlnm.Print_Titles" vbProcedure="false">'Tāme Nr.12GAT'!$13:$16</definedName>
    <definedName function="false" hidden="false" localSheetId="3" name="_xlnm.Print_Area" vbProcedure="false">'Tāme Nr.2 BK'!$A$1:$P$59</definedName>
    <definedName function="false" hidden="false" localSheetId="3" name="_xlnm.Print_Titles" vbProcedure="false">'Tāme Nr.2 BK'!$13:$16</definedName>
    <definedName function="false" hidden="false" localSheetId="4" name="_xlnm.Print_Area" vbProcedure="false">'Tāme Nr.3 cokols'!$A$1:$P$60</definedName>
    <definedName function="false" hidden="false" localSheetId="4" name="_xlnm.Print_Titles" vbProcedure="false">'Tāme Nr.3 cokols'!$13:$16</definedName>
    <definedName function="false" hidden="false" localSheetId="5" name="_xlnm.Print_Area" vbProcedure="false">'Tāme Nr.4 fasāde'!$A$1:$P$128</definedName>
    <definedName function="false" hidden="false" localSheetId="5" name="_xlnm.Print_Titles" vbProcedure="false">'Tāme Nr.4 fasāde'!$13:$16</definedName>
    <definedName function="false" hidden="false" localSheetId="6" name="_xlnm.Print_Area" vbProcedure="false">'Tāme Nr.5 ailu apdare'!$A$1:$P$59</definedName>
    <definedName function="false" hidden="false" localSheetId="6" name="_xlnm.Print_Titles" vbProcedure="false">'Tāme Nr.5 ailu apdare'!$13:$16</definedName>
    <definedName function="false" hidden="false" localSheetId="7" name="_xlnm.Print_Area" vbProcedure="false">'Tāme Nr.6 Ieejas'!$A$1:$P$113</definedName>
    <definedName function="false" hidden="false" localSheetId="7" name="_xlnm.Print_Titles" vbProcedure="false">'Tāme Nr.6 Ieejas'!$13:$16</definedName>
    <definedName function="false" hidden="false" localSheetId="8" name="_xlnm.Print_Area" vbProcedure="false">'Tāme Nr.7.jumts'!$B$1:$Q$108</definedName>
    <definedName function="false" hidden="false" localSheetId="8" name="_xlnm.Print_Titles" vbProcedure="false">'Tāme Nr.7.jumts'!$13:$16</definedName>
    <definedName function="false" hidden="false" localSheetId="9" name="_xlnm.Print_Area" vbProcedure="false">'Tāme Nr.8 Lodžijas'!$A$1:$P$69</definedName>
    <definedName function="false" hidden="false" localSheetId="9" name="_xlnm.Print_Titles" vbProcedure="false">'Tāme Nr.8 Lodžijas'!$13:$16</definedName>
    <definedName function="false" hidden="false" localSheetId="10" name="_xlnm.Print_Area" vbProcedure="false">'Tāme Nr.9 Pagrabs'!$A$1:$P$35</definedName>
    <definedName function="false" hidden="false" localSheetId="10" name="_xlnm.Print_Titles" vbProcedure="false">'Tāme Nr.9 Pagrabs'!$13:$16</definedName>
    <definedName function="false" hidden="false" localSheetId="0" name="_xlnm.Print_Area" vbProcedure="false">KOPTĀME!$A$1:$C$43</definedName>
    <definedName function="false" hidden="false" localSheetId="1" name="_xlnm.Print_Area" vbProcedure="false">'Kopsavilkums Nr.1.'!$A$1:$H$45</definedName>
    <definedName function="false" hidden="false" localSheetId="2" name="_xlnm.Print_Area" vbProcedure="false">'Tāme Nr.1 '!$A$1:$P$40</definedName>
    <definedName function="false" hidden="false" localSheetId="2" name="_xlnm.Print_Titles" vbProcedure="false">'Tāme Nr.1 '!$13:$16</definedName>
    <definedName function="false" hidden="false" localSheetId="3" name="_xlnm.Print_Area" vbProcedure="false">'Tāme Nr.2 BK'!$A$1:$P$59</definedName>
    <definedName function="false" hidden="false" localSheetId="3" name="_xlnm.Print_Titles" vbProcedure="false">'Tāme Nr.2 BK'!$13:$16</definedName>
    <definedName function="false" hidden="false" localSheetId="4" name="_xlnm.Print_Area" vbProcedure="false">'Tāme Nr.3 cokols'!$A$1:$P$60</definedName>
    <definedName function="false" hidden="false" localSheetId="4" name="_xlnm.Print_Titles" vbProcedure="false">'Tāme Nr.3 cokols'!$13:$16</definedName>
    <definedName function="false" hidden="false" localSheetId="5" name="_xlnm.Print_Area" vbProcedure="false">'Tāme Nr.4 fasāde'!$A$1:$P$128</definedName>
    <definedName function="false" hidden="false" localSheetId="5" name="_xlnm.Print_Titles" vbProcedure="false">'Tāme Nr.4 fasāde'!$13:$16</definedName>
    <definedName function="false" hidden="false" localSheetId="6" name="_xlnm.Print_Area" vbProcedure="false">'Tāme Nr.5 ailu apdare'!$A$1:$P$59</definedName>
    <definedName function="false" hidden="false" localSheetId="6" name="_xlnm.Print_Titles" vbProcedure="false">'Tāme Nr.5 ailu apdare'!$13:$16</definedName>
    <definedName function="false" hidden="false" localSheetId="7" name="_xlnm.Print_Area" vbProcedure="false">'Tāme Nr.6 Ieejas'!$A$1:$P$113</definedName>
    <definedName function="false" hidden="false" localSheetId="7" name="_xlnm.Print_Titles" vbProcedure="false">'Tāme Nr.6 Ieejas'!$13:$16</definedName>
    <definedName function="false" hidden="false" localSheetId="8" name="_xlnm.Print_Area" vbProcedure="false">'Tāme Nr.7.jumts'!$B$1:$Q$108</definedName>
    <definedName function="false" hidden="false" localSheetId="8" name="_xlnm.Print_Titles" vbProcedure="false">'Tāme Nr.7.jumts'!$13:$16</definedName>
    <definedName function="false" hidden="false" localSheetId="9" name="_xlnm.Print_Area" vbProcedure="false">'Tāme Nr.8 Lodžijas'!$A$1:$P$69</definedName>
    <definedName function="false" hidden="false" localSheetId="9" name="_xlnm.Print_Titles" vbProcedure="false">'Tāme Nr.8 Lodžijas'!$13:$16</definedName>
    <definedName function="false" hidden="false" localSheetId="10" name="_xlnm.Print_Area" vbProcedure="false">'Tāme Nr.9 Pagrabs'!$A$1:$P$35</definedName>
    <definedName function="false" hidden="false" localSheetId="10" name="_xlnm.Print_Titles" vbProcedure="false">'Tāme Nr.9 Pagrabs'!$13:$16</definedName>
    <definedName function="false" hidden="false" localSheetId="11" name="_xlnm.Print_Area" vbProcedure="false">'Tāme Nr.10logi'!$A$1:$P$44</definedName>
    <definedName function="false" hidden="false" localSheetId="11" name="_xlnm.Print_Titles" vbProcedure="false">'Tāme Nr.10logi'!$13:$16</definedName>
    <definedName function="false" hidden="false" localSheetId="12" name="_xlnm.Print_Area" vbProcedure="false">'Tāme Nr.12GAT'!$A$1:$P$37</definedName>
    <definedName function="false" hidden="false" localSheetId="12" name="_xlnm.Print_Titles" vbProcedure="false">'Tāme Nr.12GAT'!$13:$16</definedName>
    <definedName function="false" hidden="false" localSheetId="13" name="_xlnm.Print_Area" vbProcedure="false">'Tāme Nr.11 ELT'!$A$1:$P$45</definedName>
    <definedName function="false" hidden="false" localSheetId="13" name="_xlnm.Print_Titles" vbProcedure="false">'Tāme Nr.11 ELT'!$13:$16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<sst xmlns="http://schemas.openxmlformats.org/spreadsheetml/2006/main" count="1808" uniqueCount="554">
  <si>
    <t>APSTIPRINU</t>
  </si>
  <si>
    <t>(pasūtītāja paraksts un tā atšifrējums)</t>
  </si>
  <si>
    <t>Z.v.</t>
  </si>
  <si>
    <t>................gada ...............................</t>
  </si>
  <si>
    <t>BŪVNIECĪBAS  KOPTĀME</t>
  </si>
  <si>
    <t>Pasūtītājs: SIA „Liepājas namu apsaimniekotājs” Reģ. Nr. 42103004583 </t>
  </si>
  <si>
    <t>Objekta nosaukums: Daudzdzīvokļu dzīvojamās mājas energoefektivitātes paaugstināšanas pasākumi - fasādes vienkāršotā atjaunošana</t>
  </si>
  <si>
    <t>Būves nosaukums: Daudzdzīvokļu ēka</t>
  </si>
  <si>
    <t>Objekta adrese: Ventas iela 6, Liepāja, LV-3402</t>
  </si>
  <si>
    <t>Pasūtījuma Nr.: 2017/3-62/316</t>
  </si>
  <si>
    <t>Tāme sastādīta ………………………</t>
  </si>
  <si>
    <t>N.p.k.</t>
  </si>
  <si>
    <t>Objekta nosaukums</t>
  </si>
  <si>
    <t>Objekta izmaksas (Euro)</t>
  </si>
  <si>
    <t>Vispārbūvniecības darbi</t>
  </si>
  <si>
    <t>Kopā:</t>
  </si>
  <si>
    <t>Finanšu rezerve 2% </t>
  </si>
  <si>
    <t>PVN 21%:</t>
  </si>
  <si>
    <t>Pavisam būvniecības izmaksas:</t>
  </si>
  <si>
    <t>Piezīmes:</t>
  </si>
  <si>
    <t>1. Būvdarbu apjomi uzrādīti bez atlikumiem, atgriezumiem.</t>
  </si>
  <si>
    <t>2. Darbu apjomus skatīt tikai kopā ar projekta grafisko daļu un citiem dokumentiem.</t>
  </si>
  <si>
    <t>Sastādīja: </t>
  </si>
  <si>
    <t>Sertifikāta Nr.</t>
  </si>
  <si>
    <t>Pārbaudīja: </t>
  </si>
  <si>
    <t> KOPSAVILKUMA aprēķins Nr.1.</t>
  </si>
  <si>
    <t>par kopējo summu  Euro</t>
  </si>
  <si>
    <t>Kopējā darbietilpība c/st.</t>
  </si>
  <si>
    <t>Nr.p.k.</t>
  </si>
  <si>
    <t>Kods,  tāmes Nr.</t>
  </si>
  <si>
    <t>Darba veids vai konstruktīvā elementa nosaukums</t>
  </si>
  <si>
    <t>Tāmes izmaksas</t>
  </si>
  <si>
    <t>tai skaitā</t>
  </si>
  <si>
    <t>Darbietilpība  c/h</t>
  </si>
  <si>
    <t>Darba alga /Euro/</t>
  </si>
  <si>
    <t>Būvizstrādājumi /Euro/</t>
  </si>
  <si>
    <t>Mehānismi /Euro/</t>
  </si>
  <si>
    <t>  /Euro/</t>
  </si>
  <si>
    <t>Būvkonstrukciju sadaļa</t>
  </si>
  <si>
    <t>Cokola siltināšana un lietusūdens novadjoslas izbūve</t>
  </si>
  <si>
    <t>Logu ailu apdares darbi </t>
  </si>
  <si>
    <t>Zibens aizsardzības sistēma</t>
  </si>
  <si>
    <t>Gāzesvadu Ievads</t>
  </si>
  <si>
    <t>Apkures nomaiņa</t>
  </si>
  <si>
    <t>Virsizdevumi %:</t>
  </si>
  <si>
    <t>t.sk. Darba aizsardzība</t>
  </si>
  <si>
    <t>Plānotā peļņa %:</t>
  </si>
  <si>
    <t>Pavisam kopā:</t>
  </si>
  <si>
    <t>.</t>
  </si>
  <si>
    <t>Lokālā tāme Nr.1</t>
  </si>
  <si>
    <t>Būvlaukuma iekārtošana un uzturēšana</t>
  </si>
  <si>
    <t>Tāme sastādīta 2018.gada tirgus cenās, pamatojoties uz fasāžu vienkāršotās renovācijas ieceres dokumentācijas</t>
  </si>
  <si>
    <t>Euro</t>
  </si>
  <si>
    <t>Kods*</t>
  </si>
  <si>
    <t>Vienības izmaksas</t>
  </si>
  <si>
    <t>Kopā uz visu apjomu</t>
  </si>
  <si>
    <t>Darba nosaukums</t>
  </si>
  <si>
    <t>Mērvienība</t>
  </si>
  <si>
    <t>Daudzums</t>
  </si>
  <si>
    <t>Laika norma (c/h)</t>
  </si>
  <si>
    <t>Darba samaksas likme* (Euro/h)</t>
  </si>
  <si>
    <t>Darba alga (Euro)</t>
  </si>
  <si>
    <t>Būvizstrādājumi (Euro)</t>
  </si>
  <si>
    <t>Mehānismi (Euro)</t>
  </si>
  <si>
    <t>Kopā (Euro)</t>
  </si>
  <si>
    <t>Darbietilpība (c/h)</t>
  </si>
  <si>
    <t>Summa (Euro)</t>
  </si>
  <si>
    <t>l.c.</t>
  </si>
  <si>
    <t>Pagaidu žogu 2,0m augstumā ar vārtiem montāža, nosēgšana ar armēto plēvi uz būvniecības laiku </t>
  </si>
  <si>
    <t>m </t>
  </si>
  <si>
    <t>Pagaidu žogu ikmēneša īres maksa</t>
  </si>
  <si>
    <t>mēn.</t>
  </si>
  <si>
    <t>Būvmateriālu pagaidu novietnes ierīkošana</t>
  </si>
  <si>
    <t>kpl</t>
  </si>
  <si>
    <t>Būvtāfeles izgatavošana un montāža</t>
  </si>
  <si>
    <t>Ugunsdzēsības stenda montāža</t>
  </si>
  <si>
    <t>Pagaidu tualetes piegāde, montāža, aizvešana</t>
  </si>
  <si>
    <t>gb</t>
  </si>
  <si>
    <t>Tualetes īre maksa un ikmēneša apkalpošana</t>
  </si>
  <si>
    <t>Vagoniņu strādniekiem piegāde, montāža, aizvešana</t>
  </si>
  <si>
    <t>Vagoniņu strādniekiem ikmēneša īres maksa</t>
  </si>
  <si>
    <t>Noliktavas konteinera piegāde, montāža, aizvešana</t>
  </si>
  <si>
    <t>Noliktavas konteinera ikmēneša īres maksa</t>
  </si>
  <si>
    <t>Pagaidu elektrību un laukuma apgaismojuma ierīkošana būvniecības vajadzībām</t>
  </si>
  <si>
    <t>objekts</t>
  </si>
  <si>
    <t>Ikmēneša maksa par elektrības izmantošanu būvniecības periodam</t>
  </si>
  <si>
    <t>Pagaidu ūdensvada tīklu ierīkošana būvniecības vajadzībām</t>
  </si>
  <si>
    <t>Ikmēneša maksa par ūdens izmantošanu būvniecības periodam</t>
  </si>
  <si>
    <t>Būvlaukuma uzturēšana un atkritumu izvešana </t>
  </si>
  <si>
    <t>Zālāja atjaunošana pēc būvdarbu pabeigšanas</t>
  </si>
  <si>
    <r>
      <rPr>
        <vertAlign val="superscript"/>
        <sz val="10"/>
        <color rgb="FF000000"/>
        <rFont val="Arial"/>
        <family val="2"/>
        <charset val="186"/>
      </rPr>
      <t>m</t>
    </r>
    <r>
      <rPr>
        <vertAlign val="superscript"/>
        <sz val="10"/>
        <color rgb="FF000000"/>
        <rFont val="Arial"/>
        <family val="2"/>
        <charset val="186"/>
      </rPr>
      <t>2</t>
    </r>
  </si>
  <si>
    <t>Tiešās izmaksas kopā, t.sk. darba devēja sociālais nodoklis 24.09% : </t>
  </si>
  <si>
    <t>Sastādīja:                                </t>
  </si>
  <si>
    <t>Lokālā tāme Nr.2</t>
  </si>
  <si>
    <t>Būvkonstrukcijas</t>
  </si>
  <si>
    <t>Kods</t>
  </si>
  <si>
    <t>Pagraba starpsiena izbūve (Lapa BK-2)</t>
  </si>
  <si>
    <t>Būvbedres rakšana jauniem pamatiem roku darbā, ievietojot grunts blakus ēkai</t>
  </si>
  <si>
    <r>
      <rPr>
        <vertAlign val="superscript"/>
        <sz val="10"/>
        <color rgb="FF000000"/>
        <rFont val="Arial"/>
        <family val="2"/>
        <charset val="186"/>
      </rPr>
      <t>m</t>
    </r>
    <r>
      <rPr>
        <vertAlign val="superscript"/>
        <sz val="10"/>
        <color rgb="FF000000"/>
        <rFont val="Arial"/>
        <family val="2"/>
        <charset val="186"/>
      </rPr>
      <t>3</t>
    </r>
  </si>
  <si>
    <t>Būvgružu savākšana un iekraušana konteinerī</t>
  </si>
  <si>
    <r>
      <rPr>
        <vertAlign val="superscript"/>
        <sz val="10"/>
        <color rgb="FF000000"/>
        <rFont val="Arial"/>
        <family val="2"/>
        <charset val="186"/>
      </rPr>
      <t>Konteineru 9m</t>
    </r>
    <r>
      <rPr>
        <sz val="10"/>
        <color rgb="FF000000"/>
        <rFont val="Arial"/>
        <family val="2"/>
        <charset val="186"/>
      </rPr>
      <t>3</t>
    </r>
    <r>
      <rPr>
        <sz val="10"/>
        <color rgb="FF000000"/>
        <rFont val="Arial"/>
        <family val="2"/>
        <charset val="186"/>
      </rPr>
      <t> īre</t>
    </r>
  </si>
  <si>
    <t>Dolomīta šķembas pamatojuma izveidošana 150mm biezumā mehanizēti un roku darbā, ieskaitot blietēšanu pa kārtām</t>
  </si>
  <si>
    <r>
      <rPr>
        <vertAlign val="superscript"/>
        <sz val="10"/>
        <rFont val="Arial"/>
        <family val="2"/>
        <charset val="186"/>
      </rPr>
      <t>m</t>
    </r>
    <r>
      <rPr>
        <vertAlign val="superscript"/>
        <sz val="10"/>
        <rFont val="Arial"/>
        <family val="2"/>
        <charset val="186"/>
      </rPr>
      <t>2</t>
    </r>
  </si>
  <si>
    <t>Dolomīta šķembas 16-40mmar piegādi</t>
  </si>
  <si>
    <r>
      <rPr>
        <vertAlign val="superscript"/>
        <sz val="10"/>
        <rFont val="Arial"/>
        <family val="2"/>
        <charset val="186"/>
      </rPr>
      <t>m</t>
    </r>
    <r>
      <rPr>
        <vertAlign val="superscript"/>
        <sz val="10"/>
        <rFont val="Arial"/>
        <family val="2"/>
        <charset val="186"/>
      </rPr>
      <t>3</t>
    </r>
  </si>
  <si>
    <t>Betona sagatavošanas kārtas 50 mm biezumā izveidošana </t>
  </si>
  <si>
    <t>Betons C8/10 ar piegādi</t>
  </si>
  <si>
    <t>Pamatu zem starpsienas 240mm biezumā mūrēšana ar Columbia-Kivi vai ekvivalents blokiem</t>
  </si>
  <si>
    <t>Columbia-Kivi vai ekvivalents 240x190x390</t>
  </si>
  <si>
    <t>Mūrjava 10 Mpa</t>
  </si>
  <si>
    <t>kg</t>
  </si>
  <si>
    <t>Pagraba starpsienas 100mm biezumā mūrēšana ar FIBO vai ekvivalents keramzīta blokiem, 3 Mpa, stiegrojot katru trešo mūra šuvi ar 2d4BI un saenkurejot ar esošo sienu izmantojot HILTI HIT HY 200 vai ekvivalents ķīmisko divkomponenta masu</t>
  </si>
  <si>
    <t>FIBO vai ekvivalents keramzīta bloki, 3 Mpa 100x185x490mm vai analogs</t>
  </si>
  <si>
    <t>Mūra stiegrojums Ø4 B500B</t>
  </si>
  <si>
    <t>Mūrjava Sakret ZM vai ekvivalents</t>
  </si>
  <si>
    <t>Pagraba starpsienas 150mm biezumā mūrēšana ar FIBO vai ekvivalents keramzīta blokiem, 3 Mpa, stiegrojot katru trešo mūra šuvi ar 2d4BI un saenkurejot ar esošo sienu izmantojot HILTI HIT HY 200 vai ekvivalents ķīmisko divkomponenta masu</t>
  </si>
  <si>
    <t>Hidroizolācijas slānis, bitumena ruļļu materiāls</t>
  </si>
  <si>
    <t>FIBO vai ekvivalents keramzīta bloki, 3 Mpa 150x185x490mm vai analogs</t>
  </si>
  <si>
    <t>Pagraba starpsienas kopā:</t>
  </si>
  <si>
    <t>Balkona margas (Lapa BK-3)</t>
  </si>
  <si>
    <r>
      <rPr>
        <sz val="10"/>
        <color rgb="FF008000"/>
        <rFont val="Arial"/>
        <family val="2"/>
        <charset val="1"/>
      </rPr>
      <t>Balkona margas izgatavošana no karsti cinkotas, krāsotas tērauda elementiem, montāža</t>
    </r>
    <r>
      <rPr>
        <b val="true"/>
        <sz val="10"/>
        <color rgb="FF008000"/>
        <rFont val="Arial"/>
        <family val="2"/>
        <charset val="1"/>
      </rPr>
      <t> </t>
    </r>
    <r>
      <rPr>
        <b val="true"/>
        <sz val="10"/>
        <color rgb="FF008000"/>
        <rFont val="Arial"/>
        <family val="2"/>
        <charset val="1"/>
      </rPr>
      <t>- 236 m</t>
    </r>
  </si>
  <si>
    <t>Karsti cinkotas, krāsotas tērauda leņķveida profils 120x120x5mm, S235JR</t>
  </si>
  <si>
    <t>Karsti cinkotas, krāsotas tērauda leņķveida profils 110x90x5mm, S235JR</t>
  </si>
  <si>
    <t>Karsti cinkotas, krāsotas tērauda plāksne - 340x70x6mm, S235JR</t>
  </si>
  <si>
    <t>Karsti cinkotas, krāsotas tērauda plāksne - 50x50x3mm, S235JR</t>
  </si>
  <si>
    <t>Bultskrūve M12x100, 8.8 klase</t>
  </si>
  <si>
    <t>Tērauda enkurs ar divkomponentu ķīmisko masu Hilti HIT-HY 200 vai ekvivalents + Hillti HIT-V M12 vai ekvivalents</t>
  </si>
  <si>
    <t>Balkona margas kopā: </t>
  </si>
  <si>
    <t>Jumta drošības marga Lapa BK-3</t>
  </si>
  <si>
    <r>
      <rPr>
        <b val="true"/>
        <sz val="10"/>
        <color rgb="FF008000"/>
        <rFont val="Arial"/>
        <family val="2"/>
        <charset val="1"/>
      </rPr>
      <t>Jumta drošības margas izgatavošana no karsti cinkotas, krāsotas tērauda konstrukcijas, montāža - </t>
    </r>
    <r>
      <rPr>
        <b val="true"/>
        <sz val="10"/>
        <color rgb="FF008000"/>
        <rFont val="Arial"/>
        <family val="2"/>
        <charset val="1"/>
      </rPr>
      <t>123 m</t>
    </r>
  </si>
  <si>
    <t>Karsti cinkotas, krāsotas tērauda kārbeida profils 30x30x3 mm, S235JR</t>
  </si>
  <si>
    <t>Karsti cinkotas, krāsotas tērauda apaļdzelža profils ∅ 16 mm, S235JR</t>
  </si>
  <si>
    <t>Karsti cinkotas, krāsotas tērauda leņķis 30x60x6mm, S235JR</t>
  </si>
  <si>
    <t>Stiprinājuma enkuri M10 Hilti HUS-HR M10 vai ekvivalents</t>
  </si>
  <si>
    <t>Jumta drošības marga kopā:</t>
  </si>
  <si>
    <t>Lokālā tāme Nr.3</t>
  </si>
  <si>
    <t>Pamatu un cokolu siltināšana, apdare (projekta lapa AR-10)</t>
  </si>
  <si>
    <t>Betona apmaļu seguma ar grants pamatkārtu demontāža pamatu siltināšanas vietā</t>
  </si>
  <si>
    <t>Būvbedres rakšana pie esošās ēkas pamatiem mehanizēti un roku darbā, ievietojot grunts blakus tranšejai</t>
  </si>
  <si>
    <r>
      <rPr>
        <sz val="10"/>
        <color rgb="FFFF0000"/>
        <rFont val="Arial"/>
        <family val="2"/>
        <charset val="186"/>
      </rPr>
      <t>Šuvju un plaisas iztīrīšana, izpūšana un aizpildīšana, sienu virsmu remonts un izlīdzināšana sagatavojot apdarei</t>
    </r>
    <r>
      <rPr>
        <sz val="10"/>
        <color rgb="FFFF0000"/>
        <rFont val="Arial"/>
        <family val="2"/>
        <charset val="186"/>
      </rPr>
      <t> (pieņemts apjoms 30% no kopējas platības)</t>
    </r>
  </si>
  <si>
    <r>
      <rPr>
        <sz val="10"/>
        <color rgb="FFFF0000"/>
        <rFont val="Arial"/>
        <family val="2"/>
        <charset val="186"/>
      </rPr>
      <t>Cokola attīrīšana no aļģēm, apstrādāšana ar biocīdus saturošu līdzekli </t>
    </r>
    <r>
      <rPr>
        <sz val="10"/>
        <color rgb="FFFF0000"/>
        <rFont val="Arial"/>
        <family val="2"/>
        <charset val="186"/>
      </rPr>
      <t>(pieņemts apjoms 30% no kopējas platības)</t>
    </r>
  </si>
  <si>
    <t>Sakret FR vai ekvivalents</t>
  </si>
  <si>
    <t>lit</t>
  </si>
  <si>
    <t>Cokola tīrīšana no netīrumiem, atlāņotā un nodrupušā apmetuma sagatavojot virsmu apdarei</t>
  </si>
  <si>
    <t>Vertikālas  hidroizolācijas ierīkošana ar divkomponentu hidroizolācijas sastāvu Sakret TCM 2 kārtās</t>
  </si>
  <si>
    <t>Sakret TCM 17.5kg (A+B) vai ekvivalents</t>
  </si>
  <si>
    <r>
      <rPr>
        <b val="true"/>
        <sz val="10"/>
        <rFont val="Arial"/>
        <family val="2"/>
        <charset val="186"/>
      </rPr>
      <t>Cokola </t>
    </r>
    <r>
      <rPr>
        <sz val="10"/>
        <rFont val="Arial"/>
        <family val="2"/>
        <charset val="186"/>
      </rPr>
      <t>C1</t>
    </r>
    <r>
      <rPr>
        <sz val="10"/>
        <rFont val="Arial"/>
        <family val="2"/>
        <charset val="186"/>
      </rPr>
      <t> siltināšana ar putupolisterolu λ&lt;=0,037 W/(mK) Tehnonicol XPS Carbon XPS 35-300 vai ekvivalents 100mm biezumā stiprinot ar līmjavu un dībeļiem</t>
    </r>
  </si>
  <si>
    <t>Estrudēts putupolisterols Tehnonicol XPS Carbon XPS 35-300 100mm vai ekvivalents</t>
  </si>
  <si>
    <t>Dībeļi WKRET MET WKTHERM, WKTHERM Svai ekvivalents</t>
  </si>
  <si>
    <t>Līmjava Sakret BK vai ekvivalents</t>
  </si>
  <si>
    <t>Dubultkārtas stiklašķiedras sieta 160g/m2 stiprināšana un izlīdzināšana ar Sakret vai ekvivalents līmjavu cokolām</t>
  </si>
  <si>
    <t>Līmjava Sakret BAKvai ekvivalents</t>
  </si>
  <si>
    <t>Armējošais stiklašķiedras siets 160g/m2 Valmieras glass vai analogs</t>
  </si>
  <si>
    <t>Cokola sienas gruntēšana un apmešana ar Sakret vai ekvivalents dekoratīvo gatavu tonētu akrila apmetumu</t>
  </si>
  <si>
    <t>Grunts Sakret PG vai ekvivalents</t>
  </si>
  <si>
    <t>Gatavais tonētais akrila apmetums (Faktūra - gluds) Sakret AP/BK vai ekvivalents</t>
  </si>
  <si>
    <t>Pagraba sienas (virs siltumizolācijas slāņa pazemes daļā) hidroizolācija ar divkomponentu hidroizolācijas sastāvu Sakret TCM vai ekvivalents 2 kārtās</t>
  </si>
  <si>
    <t>Pamatu un cokolu siltināšana, apdare kopā: </t>
  </si>
  <si>
    <t>Pamatu aizsargapmales izbūve  (projekta lapa AR-11)</t>
  </si>
  <si>
    <t>Pamata bedres aizbēršana pie esošās ēkas pamatiem ar pievesto klāt smilti un blietēšana mehanizēti un roku darbā pa 200mm kārtām</t>
  </si>
  <si>
    <t>Smilts ar piegādi</t>
  </si>
  <si>
    <t>Dolomīta šķembas pamatojuma izveidošana 100mm biezumā mehanizēti un roku darbā, ieskaitot blietēšanu pa kārtām</t>
  </si>
  <si>
    <t>Vidēji rūpjās smits pamatojuma izveidošana 95-120 mm biezumā  mehanizēti un roku darbā, ieskaitot blietēšanu </t>
  </si>
  <si>
    <t>Betona bruģakmens 60mm biezumā seguma izbūve (pelēkā krāsā)</t>
  </si>
  <si>
    <t>Betona bruģakmens 60mm Prizma 6 (SIA Brikers) vai analogs</t>
  </si>
  <si>
    <t>Apmales bruģa segumam izbūve no bortakmeņa piefiksējot ar cementa javu</t>
  </si>
  <si>
    <t>m</t>
  </si>
  <si>
    <t>Bortakmens 1000x200x80mm</t>
  </si>
  <si>
    <t>Cementa java ar piegādi</t>
  </si>
  <si>
    <t>Pamatu aizsargapmales izbūve kopā: </t>
  </si>
  <si>
    <t>Lokālā tāme Nr.4</t>
  </si>
  <si>
    <t>Ēkas fasāžu apdares darbi </t>
  </si>
  <si>
    <t>Fasādes sienas apdares darbi</t>
  </si>
  <si>
    <t>Sagatavošanas darbi</t>
  </si>
  <si>
    <t>Esošo skārda palodžu demontāža, būvgružu utilizācija</t>
  </si>
  <si>
    <t>Inventārās sastatnes, tīklu montāža un demontāža fasādes apdares darbu veikšanai </t>
  </si>
  <si>
    <t>Sastatņu īre</t>
  </si>
  <si>
    <t>mēn</t>
  </si>
  <si>
    <t>Tikls</t>
  </si>
  <si>
    <t>Plēves stiprināšana logu nosegšanai</t>
  </si>
  <si>
    <t>Polietilēna plēve</t>
  </si>
  <si>
    <t>Stiprinājuma elementi</t>
  </si>
  <si>
    <r>
      <rPr>
        <sz val="10"/>
        <color rgb="FFFF0000"/>
        <rFont val="Arial"/>
        <family val="2"/>
        <charset val="186"/>
      </rPr>
      <t>Sienas attīrīšana no aļģēm, apstrādāšana ar biocīdus saturošu līdzekli Sakret FR vai ekvivalents </t>
    </r>
    <r>
      <rPr>
        <sz val="10"/>
        <color rgb="FFFF0000"/>
        <rFont val="Arial"/>
        <family val="2"/>
        <charset val="186"/>
      </rPr>
      <t>(pieņemts apjoms 30% no kopējas platības)</t>
    </r>
  </si>
  <si>
    <t>Šuvju un plaisas iztīrīšana, izpūšana un aizpildīšana ar Ceresit CE43 vai ekvivalents, sienu virsmu remonts </t>
  </si>
  <si>
    <t>Ceresit CN94 grunts vai ekvivalents</t>
  </si>
  <si>
    <t>Šuvju masa Ceresit CE43vai ekvivalents</t>
  </si>
  <si>
    <r>
      <rPr>
        <sz val="10"/>
        <color rgb="FFFF0000"/>
        <rFont val="Arial"/>
        <family val="2"/>
        <charset val="186"/>
      </rPr>
      <t>Sienu virsmu izlīdzināšana ar Sakret BK vai ekvivalents sagatavojot apdarei</t>
    </r>
    <r>
      <rPr>
        <sz val="10"/>
        <color rgb="FFFF0000"/>
        <rFont val="Arial"/>
        <family val="2"/>
        <charset val="186"/>
      </rPr>
      <t> (pieņemts apjoms 30% no kopējas platības)</t>
    </r>
  </si>
  <si>
    <t>Sienu attīrīšana no netīrumiem, atslāņotā un nodrupušā apmetuma, bojātās paneļu vietas attīrīšana no visām abrazīvā daļiņām</t>
  </si>
  <si>
    <t>Aiļu aizmūrēšana ar FIBO vai ekvivalents keramzīta blokiem 250mm, 3 Mpa, saenkurejot ar esošo sienu </t>
  </si>
  <si>
    <t>FIBO keramzīta bloki, 3 Mpa 250x185x490mm vai ekvivalents</t>
  </si>
  <si>
    <t>Sagatavošanas darbi kopā:</t>
  </si>
  <si>
    <t>Fasādes sienas S1I (I kategorija pēc ETAG004)</t>
  </si>
  <si>
    <r>
      <rPr>
        <b val="true"/>
        <sz val="10"/>
        <color rgb="FF000000"/>
        <rFont val="Arial"/>
        <family val="2"/>
        <charset val="186"/>
      </rPr>
      <t>Fasādes sienas </t>
    </r>
    <r>
      <rPr>
        <sz val="10"/>
        <color rgb="FF000000"/>
        <rFont val="Arial"/>
        <family val="2"/>
        <charset val="186"/>
      </rPr>
      <t>S1I</t>
    </r>
    <r>
      <rPr>
        <sz val="10"/>
        <color rgb="FF000000"/>
        <rFont val="Arial"/>
        <family val="2"/>
        <charset val="186"/>
      </rPr>
      <t> gruntēšana, siltināšana līmējot Paroc akmens vate Linio15 vai ekvivalents  λ≤0.037 W/(Kxm²) plāksnes 150mm biezumā ar līmjavu Sakret BK vai ekvivalents, stiprinot ar dībeļiem</t>
    </r>
  </si>
  <si>
    <t>Paroc akmens vate Linio15 vai ekvivalents δ=150 mm vai analogs</t>
  </si>
  <si>
    <t>Dībeļi WKRET MET WKTHERM, WKTHERM S vai ekvivalents</t>
  </si>
  <si>
    <r>
      <rPr>
        <b val="true"/>
        <sz val="10"/>
        <rFont val="Arial"/>
        <family val="2"/>
        <charset val="186"/>
      </rPr>
      <t>Armējošā stiklašķiedras sieta 160g/m2 stiprināšana vienā kārtā un izlīdzināšana ar līmjavu Sakret BAK vai ekvivalents sienām</t>
    </r>
    <r>
      <rPr>
        <b val="true"/>
        <sz val="10"/>
        <rFont val="Arial"/>
        <family val="2"/>
        <charset val="186"/>
      </rPr>
      <t> S1I</t>
    </r>
  </si>
  <si>
    <t>Līmjava Sakret BAK vai ekvivalents</t>
  </si>
  <si>
    <t>Armējošais stiklašķiedras siets 160g/m2</t>
  </si>
  <si>
    <r>
      <rPr>
        <b val="true"/>
        <sz val="10"/>
        <rFont val="Arial"/>
        <family val="2"/>
        <charset val="186"/>
      </rPr>
      <t>Sienas </t>
    </r>
    <r>
      <rPr>
        <sz val="10"/>
        <rFont val="Arial"/>
        <family val="2"/>
        <charset val="186"/>
      </rPr>
      <t>S1I</t>
    </r>
    <r>
      <rPr>
        <sz val="10"/>
        <rFont val="Arial"/>
        <family val="2"/>
        <charset val="186"/>
      </rPr>
      <t> gruntēšana un apmešana ar Sakret vai ekvivalents dekoratīvo gatavu tonētu silikona apmetumu</t>
    </r>
  </si>
  <si>
    <t>Gatavais masā tonētais silikona apmetums Sakret SIP-P vai ekvivalents</t>
  </si>
  <si>
    <t>Fasādes sienas S1I kopā:</t>
  </si>
  <si>
    <t>Fasādes sienas S1II, S1III (II, III kategorija pēc ETAG004)</t>
  </si>
  <si>
    <r>
      <rPr>
        <b val="true"/>
        <sz val="10"/>
        <color rgb="FF000000"/>
        <rFont val="Arial"/>
        <family val="2"/>
        <charset val="186"/>
      </rPr>
      <t>Fasādes sienas </t>
    </r>
    <r>
      <rPr>
        <sz val="10"/>
        <color rgb="FF000000"/>
        <rFont val="Arial"/>
        <family val="2"/>
        <charset val="186"/>
      </rPr>
      <t>S1II, S1III</t>
    </r>
    <r>
      <rPr>
        <sz val="10"/>
        <color rgb="FF000000"/>
        <rFont val="Arial"/>
        <family val="2"/>
        <charset val="186"/>
      </rPr>
      <t> gruntēšana, siltināšana līmējot Paroc akmens vate Linio15 vai ekvivalents λ≤0.037 W/(Kxm²) plāksnes 150mm biezumā ar līmjavu, stiprinot ar dībeļiem</t>
    </r>
  </si>
  <si>
    <t>Fasādes sienas (ieejas mezgls sienām pie lieveņiem) gruntēšana, siltināšana līmējot Ekstrudētā polistirola λ&lt;=0,037 W/(mK) plāksnes 100mm biezumā ar līmjavu Sakret BK vai ekvivalents, stiprinot ar dībeļiem</t>
  </si>
  <si>
    <r>
      <rPr>
        <b val="true"/>
        <sz val="10"/>
        <rFont val="Arial"/>
        <family val="2"/>
        <charset val="186"/>
      </rPr>
      <t>Armējošā stiklašķiedras sieta 160g/m2 stiprināšana vienā kārtā un izlīdzināšana ar līmjavu Sakret BAK vai ekvivalents sienām</t>
    </r>
    <r>
      <rPr>
        <b val="true"/>
        <sz val="10"/>
        <rFont val="Arial"/>
        <family val="2"/>
        <charset val="186"/>
      </rPr>
      <t> S1II, S1III</t>
    </r>
  </si>
  <si>
    <r>
      <rPr>
        <b val="true"/>
        <sz val="10"/>
        <rFont val="Arial"/>
        <family val="2"/>
        <charset val="186"/>
      </rPr>
      <t>Sienas </t>
    </r>
    <r>
      <rPr>
        <sz val="10"/>
        <rFont val="Arial"/>
        <family val="2"/>
        <charset val="186"/>
      </rPr>
      <t>S1II, S1III</t>
    </r>
    <r>
      <rPr>
        <sz val="10"/>
        <rFont val="Arial"/>
        <family val="2"/>
        <charset val="186"/>
      </rPr>
      <t> gruntēšana un apmešana ar Sakret dekoratīvo gatavu tonētu akrila apmetumu</t>
    </r>
  </si>
  <si>
    <t>Gatavais masā tonētais akrila apmetums Sakret AP/B vai ekvivalents</t>
  </si>
  <si>
    <t>Cokola un stūra profila ar stikla šķiedras sietu Sakret ALB-EB-PVC vai ekvivalents montāža</t>
  </si>
  <si>
    <t>Stūra leņķa profila Sakret ALB-EC-100 vai ekvivalents montāža</t>
  </si>
  <si>
    <t>Fasādes sienas S1II, S1III kopā:</t>
  </si>
  <si>
    <t>Fasādes sienas S2I (I kategorija pēc ETAG004)</t>
  </si>
  <si>
    <r>
      <rPr>
        <b val="true"/>
        <sz val="10"/>
        <color rgb="FF000000"/>
        <rFont val="Arial"/>
        <family val="2"/>
        <charset val="186"/>
      </rPr>
      <t>Fasādes sienas </t>
    </r>
    <r>
      <rPr>
        <sz val="10"/>
        <color rgb="FF000000"/>
        <rFont val="Arial"/>
        <family val="2"/>
        <charset val="186"/>
      </rPr>
      <t>S2I</t>
    </r>
    <r>
      <rPr>
        <sz val="10"/>
        <color rgb="FF000000"/>
        <rFont val="Arial"/>
        <family val="2"/>
        <charset val="186"/>
      </rPr>
      <t> gruntēšana, siltināšana līmējot Paroc akmens vate Linio15 vai ekvivalents λ≤0.037 W/(Kxm²) plāksnes 50mm biezumā ar līmjavu, stiprinot ar dībeļiem</t>
    </r>
  </si>
  <si>
    <t>Paroc akmens vate Linio15 vai ekvivalents δ=50 mm</t>
  </si>
  <si>
    <r>
      <rPr>
        <b val="true"/>
        <sz val="10"/>
        <rFont val="Arial"/>
        <family val="2"/>
        <charset val="186"/>
      </rPr>
      <t>Armējošā stiklašķiedras sieta 160g/m2 stiprināšana vienā kārtā un izlīdzināšana ar līmjavu Sakret BAK vai ekvivalents sienām</t>
    </r>
    <r>
      <rPr>
        <b val="true"/>
        <sz val="10"/>
        <rFont val="Arial"/>
        <family val="2"/>
        <charset val="186"/>
      </rPr>
      <t> S2I</t>
    </r>
  </si>
  <si>
    <r>
      <rPr>
        <b val="true"/>
        <sz val="10"/>
        <rFont val="Arial"/>
        <family val="2"/>
        <charset val="186"/>
      </rPr>
      <t>Sienas </t>
    </r>
    <r>
      <rPr>
        <sz val="10"/>
        <rFont val="Arial"/>
        <family val="2"/>
        <charset val="186"/>
      </rPr>
      <t>S2I</t>
    </r>
    <r>
      <rPr>
        <sz val="10"/>
        <rFont val="Arial"/>
        <family val="2"/>
        <charset val="186"/>
      </rPr>
      <t> gruntēšana un apmešana ar Sakret vai ekvivalents dekoratīvo gatavu tonētu silikona apmetumu</t>
    </r>
  </si>
  <si>
    <t>Fasādes sienas S2I kopā:</t>
  </si>
  <si>
    <t>Fasādes sienas (ieskaitot 1.stāva lodžiju apakša) S2II, S2III (II, III kategorija pēc ETAG004)</t>
  </si>
  <si>
    <r>
      <rPr>
        <b val="true"/>
        <sz val="10"/>
        <color rgb="FF000000"/>
        <rFont val="Arial"/>
        <family val="2"/>
        <charset val="186"/>
      </rPr>
      <t>Fasādes sienas </t>
    </r>
    <r>
      <rPr>
        <sz val="10"/>
        <color rgb="FF000000"/>
        <rFont val="Arial"/>
        <family val="2"/>
        <charset val="186"/>
      </rPr>
      <t>S2II, S2III</t>
    </r>
    <r>
      <rPr>
        <sz val="10"/>
        <color rgb="FF000000"/>
        <rFont val="Arial"/>
        <family val="2"/>
        <charset val="186"/>
      </rPr>
      <t> gruntēšana, siltināšana līmējot Paroc akmens vate Linio15 vai ekvivalents λ≤0.037 W/(Kxm²) plāksnes 50mm biezumā ar līmjavu, stiprinot ar dībeļiem</t>
    </r>
  </si>
  <si>
    <r>
      <rPr>
        <b val="true"/>
        <sz val="10"/>
        <rFont val="Arial"/>
        <family val="2"/>
        <charset val="186"/>
      </rPr>
      <t>Armējošā stiklašķiedras sieta 160g/m2 stiprināšana vienā kārtā un izlīdzināšana ar līmjavu Sakret BAK vai ekvivalents sienām</t>
    </r>
    <r>
      <rPr>
        <b val="true"/>
        <sz val="10"/>
        <rFont val="Arial"/>
        <family val="2"/>
        <charset val="186"/>
      </rPr>
      <t> S2II, S2III</t>
    </r>
  </si>
  <si>
    <r>
      <rPr>
        <b val="true"/>
        <sz val="10"/>
        <rFont val="Arial"/>
        <family val="2"/>
        <charset val="186"/>
      </rPr>
      <t>Sienas </t>
    </r>
    <r>
      <rPr>
        <sz val="10"/>
        <rFont val="Arial"/>
        <family val="2"/>
        <charset val="186"/>
      </rPr>
      <t>S2II, S2III</t>
    </r>
    <r>
      <rPr>
        <sz val="10"/>
        <rFont val="Arial"/>
        <family val="2"/>
        <charset val="186"/>
      </rPr>
      <t> gruntēšana un apmešana ar Sakret dekoratīvo gatavu tonētu akrila apmetumu</t>
    </r>
  </si>
  <si>
    <t>Fasādes sienas (ieskaitot 1.stāva lodžiju apakša) S2II, S2III kopā:</t>
  </si>
  <si>
    <t>Ventilācijas vārsti</t>
  </si>
  <si>
    <t>Ventilācijas ievadu caurumu izbūve esošajās sienās, būvgružu utilizācija</t>
  </si>
  <si>
    <t>Dabīgās pieplūdes vārstu Maico ALD 10 T vai ekvivalents montāža</t>
  </si>
  <si>
    <t>Ventilācijas vārsti kopā:</t>
  </si>
  <si>
    <t>Karogu turētājs un ēkas numura zīme</t>
  </si>
  <si>
    <t>Karoga kāta turētāja montāža</t>
  </si>
  <si>
    <t>Ēkas Nr. zīme montāža</t>
  </si>
  <si>
    <t>Karogu turētājs un ēkas numura zīme kopā:</t>
  </si>
  <si>
    <t>Atkritumu vada caurules</t>
  </si>
  <si>
    <t>Atkritumu vada caurules demontāža 1.stāvā, būvgružu utilizācija</t>
  </si>
  <si>
    <t>Caurumu 1.stāva pārsegumā aizbetonēšana ar betonu C20/25, ieskaitot veidņošanu, stiegrojuma sieta 150x150mm montāžu</t>
  </si>
  <si>
    <t>Saplākšņa 21mm loksnes</t>
  </si>
  <si>
    <t>Koka brusas </t>
  </si>
  <si>
    <t>Betons C20/25 ar piegādi</t>
  </si>
  <si>
    <t>Armatūras D 8 B500B</t>
  </si>
  <si>
    <t>Stiprinājumi un palīgmateriāli</t>
  </si>
  <si>
    <t>Atkritumu vada caurules kopā:</t>
  </si>
  <si>
    <t>Esošo ēkas ārdurvju krāsošana</t>
  </si>
  <si>
    <t>Esošās ēkas ārdurvju tīrīšana, remonts, gruntēšana un krāsošana</t>
  </si>
  <si>
    <t>Balta smalkgraudaina špaktele koka virsmām AKROPLAST vai ekvivalents</t>
  </si>
  <si>
    <t>Alkīda matēta krāsa</t>
  </si>
  <si>
    <t>Esošo ēkas ārdurvju krāsošana kopā:</t>
  </si>
  <si>
    <t>Lokālā tāme Nr.5</t>
  </si>
  <si>
    <t>Fasādes logu ailu augšējās un sānu plākņu siltināšana, b=30-50 mm, S3  (projekta lapa AR-12)</t>
  </si>
  <si>
    <t>Esošo un jaunu logu izolēšana ar tvaika caurlaidīga difūzijas lenti SWS - Soudal Folienband Outside vai ekvivalents no ārpuses</t>
  </si>
  <si>
    <t>Tvaika caurlaidīga difūzijas lenta SWS - Soudal Folienband Outside vai ekvivalents</t>
  </si>
  <si>
    <t>Esošo un jaunu logu pielaiduma profila Sakret ALB-EW-06-25 vai ekvivalents un/vai ALB-EW-09-24 vai ekvivalents montāža</t>
  </si>
  <si>
    <t>Logu pielaiduma profils Sakret ALB-EW-06-25 vai ekvivalents un/vai ALB-EW-09-24 vai ekvivalents</t>
  </si>
  <si>
    <r>
      <rPr>
        <b val="true"/>
        <sz val="10"/>
        <color rgb="FF000000"/>
        <rFont val="Arial"/>
        <family val="2"/>
        <charset val="186"/>
      </rPr>
      <t>Loga ailu augšējās un sānu plākņu</t>
    </r>
    <r>
      <rPr>
        <sz val="10"/>
        <color rgb="FF000000"/>
        <rFont val="Arial"/>
        <family val="2"/>
        <charset val="186"/>
      </rPr>
      <t> S3</t>
    </r>
    <r>
      <rPr>
        <sz val="10"/>
        <color rgb="FF000000"/>
        <rFont val="Arial"/>
        <family val="2"/>
        <charset val="186"/>
      </rPr>
      <t> gruntēšana, siltināšana līmējot Paroc akmens vates Linio15 vai ekvivalents λ≤0.037 W/(Kxm²) plāksnes δ=30 mm ar līmjavu un dībeļiem</t>
    </r>
  </si>
  <si>
    <t>Paroc akmens vate Linio15 δ=30 mm vai ekvivalents</t>
  </si>
  <si>
    <r>
      <rPr>
        <b val="true"/>
        <sz val="10"/>
        <rFont val="Arial"/>
        <family val="2"/>
        <charset val="186"/>
      </rPr>
      <t>Armējošo stiklašķiedras sietu 160g/m2 stiprināšana vienā kārtā un izlīdzināšana ar līmjavu logu aiļu augšējām un sānu plāknēm</t>
    </r>
    <r>
      <rPr>
        <b val="true"/>
        <sz val="10"/>
        <rFont val="Arial"/>
        <family val="2"/>
        <charset val="186"/>
      </rPr>
      <t> S3</t>
    </r>
  </si>
  <si>
    <t>Stūra profils, stūris siltināšanai Sakret ALB-EC-100 vai ekvivalents</t>
  </si>
  <si>
    <t>Stūra profils ar lāseni un sietu Sakret ALB-ED-C(01)-25 vai ekvivalents un/vai ALB-ED-C(02)-25 vai ekvivalents</t>
  </si>
  <si>
    <r>
      <rPr>
        <b val="true"/>
        <sz val="10"/>
        <rFont val="Arial"/>
        <family val="2"/>
        <charset val="186"/>
      </rPr>
      <t>Logu aiļu augšējās un sānu plākņu </t>
    </r>
    <r>
      <rPr>
        <sz val="10"/>
        <rFont val="Arial"/>
        <family val="2"/>
        <charset val="186"/>
      </rPr>
      <t>S3</t>
    </r>
    <r>
      <rPr>
        <sz val="10"/>
        <rFont val="Arial"/>
        <family val="2"/>
        <charset val="186"/>
      </rPr>
      <t> apmēšana ar gatavu tonētu akrila apmetumu</t>
    </r>
  </si>
  <si>
    <t>Gatavais tonētais akrila apmetums (Faktūra - gluds) Sakret AP/B vai ekvivalents</t>
  </si>
  <si>
    <t>Fasādes logu ailu augšējās un sānu plākņu siltināšana, b=30-50 mm, S3  kopā: </t>
  </si>
  <si>
    <t>Fasādes logu ailu palodzes daļas plāknes siltināšana, b=30-50 mm, S4 (projekta lapa AR-12)</t>
  </si>
  <si>
    <r>
      <rPr>
        <b val="true"/>
        <sz val="10"/>
        <color rgb="FF000000"/>
        <rFont val="Arial"/>
        <family val="2"/>
        <charset val="186"/>
      </rPr>
      <t>Loga ailu apakšējo plākņu </t>
    </r>
    <r>
      <rPr>
        <sz val="10"/>
        <color rgb="FF000000"/>
        <rFont val="Arial"/>
        <family val="2"/>
        <charset val="186"/>
      </rPr>
      <t>S4 </t>
    </r>
    <r>
      <rPr>
        <sz val="10"/>
        <color rgb="FF000000"/>
        <rFont val="Arial"/>
        <family val="2"/>
        <charset val="186"/>
      </rPr>
      <t>gruntēšana, siltināšana līmējot Paroc akmens vates Linio 15 vai ekvivalents λ≤0.037 W/(Kxm²) plāksnes δ=50 mm ar līmjavu</t>
    </r>
  </si>
  <si>
    <r>
      <rPr>
        <b val="true"/>
        <sz val="10"/>
        <rFont val="Arial"/>
        <family val="2"/>
        <charset val="186"/>
      </rPr>
      <t>Armējošo stiklašķiedras sietu 160g/m2 stiprināšana un izlīdzināšana ar līmjavu logu aiļu apakšējās plāknēm </t>
    </r>
    <r>
      <rPr>
        <b val="true"/>
        <sz val="10"/>
        <rFont val="Arial"/>
        <family val="2"/>
        <charset val="186"/>
      </rPr>
      <t>S4</t>
    </r>
  </si>
  <si>
    <t>Palodzes profils Sakret MAT D/08 vai ekvivalents</t>
  </si>
  <si>
    <t>Palodzes sāna pieslēguma profila Sakret ALB-EW-CS(01)-20 vai ekvivalents  montāža</t>
  </si>
  <si>
    <t>Palodzes sāna pieslēguma profila Sakret Sakret ALB-EW-CS(01)-20 vai ekvivalents montāža</t>
  </si>
  <si>
    <t>Ārējo skārda palodžu  līdz 270mm platumā montāža esošiem un jauniem logiem</t>
  </si>
  <si>
    <t>Cinkotas tērauda loksne, b=0.5 mm</t>
  </si>
  <si>
    <t>Stiprināšanas elementi</t>
  </si>
  <si>
    <t>Fasādes logu ailu palodzes daļas plāknes siltināšana, b=30-50 mm, S4  kopā: </t>
  </si>
  <si>
    <t>Lokālā tāme Nr.6</t>
  </si>
  <si>
    <t>Ieejas mezgla rekonstrukcijas darbi </t>
  </si>
  <si>
    <t>Sagatavošanas un demontāžas darbi </t>
  </si>
  <si>
    <t>Jumta virsmu attīrīšana no netīrumiem un visām abrazīvām daļiņām (smiltis, sūnas), būvgružu utilizācija</t>
  </si>
  <si>
    <t>Ieejas jumta betona virsmas attīrīšana no netīrumiem, atslāņotā un nodrupušā apmetuma un abrazīvā daļiņām</t>
  </si>
  <si>
    <r>
      <rPr>
        <sz val="10"/>
        <color rgb="FFFF0000"/>
        <rFont val="Arial"/>
        <family val="2"/>
        <charset val="186"/>
      </rPr>
      <t>Ieejas jumta betona virsmas sagatavošana, remonts vietām, virsmas izlīdzināšana  (</t>
    </r>
    <r>
      <rPr>
        <sz val="10"/>
        <color rgb="FF000000"/>
        <rFont val="Arial"/>
        <family val="2"/>
        <charset val="186"/>
      </rPr>
      <t>pieņemts apjoms 30% no kopējas platības</t>
    </r>
    <r>
      <rPr>
        <sz val="10"/>
        <color rgb="FF000000"/>
        <rFont val="Arial"/>
        <family val="2"/>
        <charset val="186"/>
      </rPr>
      <t>)</t>
    </r>
  </si>
  <si>
    <t>SAKRET  Mineralischer Korrosionsschutz und Haftbrücke K&amp;H vai ekvivalents</t>
  </si>
  <si>
    <t>SAKRET  Grobmörtel PCC 2  vai ekvivalents</t>
  </si>
  <si>
    <t>Sagatavošanas un demontāžas darbi kopā:</t>
  </si>
  <si>
    <t>Ieejas mezgla jumta siltināšana un segums J1 (lapa AR-2, AR-11)</t>
  </si>
  <si>
    <t>Jumta virsmas siltināšana ar akmens vati λ≤0.039 W/(Kxm²) PAROC ROS 30 vai ekvivalents δ=80mm vai analogs</t>
  </si>
  <si>
    <t>Jumta virsmas siltināšana ar akmens vati λ≤0.039 W/(Kxm²) PAROC ROB 80 vai ekvivalents δ=20mm vai analogs</t>
  </si>
  <si>
    <t>Pārejas bortiņu ierīkošana pie vertikālām virsmām ar akmens vati λ≤0.039 W/(Kxm²) PAROC ROB 80 vai ekvivalents</t>
  </si>
  <si>
    <t>Jumta virsmas apakškārtas seguma  no bitumena ruļļu materiāla Icopal Ultra Base vai analogs izveidošana, mehāniski nostiprinot ar teleskopiskajiem dībeļiem pie pamatnes (t.sk. pielaidums uz sienām)</t>
  </si>
  <si>
    <t> Icopal Ultra Base vai ekvivalents apakškārta</t>
  </si>
  <si>
    <t>Gāze</t>
  </si>
  <si>
    <t> Ejot EcoTek vai ekvivalents  Ø50 mm ar skrūvi FBS-R-6.3 vai analogs</t>
  </si>
  <si>
    <t>Jumta virsmas  virskārtas seguma no bitumena ruļļu materiāla Icopal Ultra Top vai ekvivalents izveidošana (t.sk. pielaidums uz sienām)</t>
  </si>
  <si>
    <t>Icopal Ultra Top vai ekvivalents virskārta</t>
  </si>
  <si>
    <t>Ieejas jumtiņa sānu malas apdare ar skārda nosegdetāļām/lāseni (mezgls 4, 5)</t>
  </si>
  <si>
    <t>Antiseptētas un apstrādātas ar antipirēnu koka brusas 100(h)x50mm</t>
  </si>
  <si>
    <t>Tērauda leņķis 70x70x55x2.5mm, s=300mm</t>
  </si>
  <si>
    <t>Dībeļa un skrūves komplekts Wurth W-UR F 10 vai ekvivalents</t>
  </si>
  <si>
    <t>Lāsenis - karsti cinkots skārds, b=0.5 mm</t>
  </si>
  <si>
    <t>Notekrenes montāža komplektā ar pituvēm un stiprinājumiem</t>
  </si>
  <si>
    <t>Notekrene, apaļa ∅100 mm - cinkotas tērauda loksnes, b=0.5 mm </t>
  </si>
  <si>
    <t>Piltuve</t>
  </si>
  <si>
    <t>Notekcauruļu montāža komplektā ar stiprinājumiem</t>
  </si>
  <si>
    <t>Stiprinājumi un alīgmateriāli</t>
  </si>
  <si>
    <t>Ieejas mezgla jumta siltināšana un segums J1  kopā:</t>
  </si>
  <si>
    <t>Atkritumu telpas un kāpņu telpas sienu siltinājums, S5 (lapa AR -2)</t>
  </si>
  <si>
    <t>Sienu attīrīšana no netīrumiem, atslāņotā un nodrupušā apmetuma un abrazīvā daļiņām</t>
  </si>
  <si>
    <r>
      <rPr>
        <b val="true"/>
        <sz val="10"/>
        <color rgb="FF000000"/>
        <rFont val="Arial"/>
        <family val="2"/>
        <charset val="186"/>
      </rPr>
      <t>Vējtvera sienas </t>
    </r>
    <r>
      <rPr>
        <sz val="10"/>
        <color rgb="FF000000"/>
        <rFont val="Arial"/>
        <family val="2"/>
        <charset val="186"/>
      </rPr>
      <t>S5</t>
    </r>
    <r>
      <rPr>
        <sz val="10"/>
        <color rgb="FF000000"/>
        <rFont val="Arial"/>
        <family val="2"/>
        <charset val="186"/>
      </rPr>
      <t> gruntēšana, siltināšana līmējot Paroc akmens vateы Linio 15 vai ekvivalents  λ≤0.037 W/(Kxm²) plāksnes 50mm biezumā ar līmjavu  Sakret BK vai ekvivalents, stiprinot ar dībeļiem</t>
    </r>
  </si>
  <si>
    <t>Ejot H4 Eco 155mmvai ekvivalents</t>
  </si>
  <si>
    <r>
      <rPr>
        <b val="true"/>
        <sz val="10"/>
        <rFont val="Arial"/>
        <family val="2"/>
        <charset val="186"/>
      </rPr>
      <t>Armējošā stiklašķiedras sieta 160g/m2 stiprināšana vienā kārtā un izlīdzināšana ar līmjavu Sakret BAK vai ekvivalents sienām</t>
    </r>
    <r>
      <rPr>
        <b val="true"/>
        <sz val="10"/>
        <rFont val="Arial"/>
        <family val="2"/>
        <charset val="186"/>
      </rPr>
      <t> S5</t>
    </r>
  </si>
  <si>
    <r>
      <rPr>
        <b val="true"/>
        <sz val="10"/>
        <rFont val="Arial"/>
        <family val="2"/>
        <charset val="186"/>
      </rPr>
      <t>Sienas </t>
    </r>
    <r>
      <rPr>
        <sz val="10"/>
        <rFont val="Arial"/>
        <family val="2"/>
        <charset val="186"/>
      </rPr>
      <t>S5</t>
    </r>
    <r>
      <rPr>
        <sz val="10"/>
        <rFont val="Arial"/>
        <family val="2"/>
        <charset val="186"/>
      </rPr>
      <t> gruntēšana un apmešana ar Sakret vai ekvivalents dekoratīvo gatavu tonētu silikona apmetumu</t>
    </r>
  </si>
  <si>
    <t>Atkritumu telpas un kāpņu telpas sienu siltinājums, S5  kopā:</t>
  </si>
  <si>
    <t>Ieejas jumta siltināšana no apakšas S1 (AR-11)</t>
  </si>
  <si>
    <t>Griestu attīrīšana no netīrumiem, atslāņotā un nodrupušā apmetuma un abrazīvā daļiņām</t>
  </si>
  <si>
    <r>
      <rPr>
        <b val="true"/>
        <sz val="10"/>
        <color rgb="FF000000"/>
        <rFont val="Arial"/>
        <family val="2"/>
        <charset val="186"/>
      </rPr>
      <t>Ieejas jumta griestu </t>
    </r>
    <r>
      <rPr>
        <sz val="10"/>
        <color rgb="FF000000"/>
        <rFont val="Arial"/>
        <family val="2"/>
        <charset val="186"/>
      </rPr>
      <t>S1</t>
    </r>
    <r>
      <rPr>
        <sz val="10"/>
        <color rgb="FF000000"/>
        <rFont val="Arial"/>
        <family val="2"/>
        <charset val="186"/>
      </rPr>
      <t> gruntēšana, siltināšana līmējot Paroc akmens vateы Linio 15 vai ekvivalents  λ≤0.037 W/(Kxm²) plāksnes 50mm biezumā ar līmjavu  Sakret BK, stiprinot ar dībeļiem</t>
    </r>
  </si>
  <si>
    <r>
      <rPr>
        <b val="true"/>
        <sz val="10"/>
        <rFont val="Arial"/>
        <family val="2"/>
        <charset val="186"/>
      </rPr>
      <t>Armējošā stiklašķiedras sieta 160g/m2 stiprināšana vienā kārtā un izlīdzināšana ar līmjavu Sakret BAK vai ekvivalents griestiem</t>
    </r>
    <r>
      <rPr>
        <b val="true"/>
        <sz val="10"/>
        <rFont val="Arial"/>
        <family val="2"/>
        <charset val="186"/>
      </rPr>
      <t> S1</t>
    </r>
  </si>
  <si>
    <r>
      <rPr>
        <b val="true"/>
        <sz val="10"/>
        <rFont val="Arial"/>
        <family val="2"/>
        <charset val="186"/>
      </rPr>
      <t>Ieejas jumta griestu </t>
    </r>
    <r>
      <rPr>
        <sz val="10"/>
        <rFont val="Arial"/>
        <family val="2"/>
        <charset val="186"/>
      </rPr>
      <t>S1</t>
    </r>
    <r>
      <rPr>
        <sz val="10"/>
        <rFont val="Arial"/>
        <family val="2"/>
        <charset val="186"/>
      </rPr>
      <t> gruntēšana un apmešana ar Sakret dekoratīvo gatavu tonētu silikona apmetumu</t>
    </r>
  </si>
  <si>
    <t>Ieejas jumta siltināšana no apakšas S1  kopā: </t>
  </si>
  <si>
    <t>Ieejas lieveņa remonts</t>
  </si>
  <si>
    <t>Esošā lieveņa flīžu demontāža</t>
  </si>
  <si>
    <t>Būvgružu savākšana un iekraušana konteinerī </t>
  </si>
  <si>
    <t>Lieveņa betona plātņu virsmu remonts un izlīdzināšana ar Sakret BAM vai ekvivalents materiālu, slīpumu veidošana</t>
  </si>
  <si>
    <t>Sakret BAM vai ekvivalents</t>
  </si>
  <si>
    <t>Lieveņa flīzēšana ar akmens masas flīzēm, šuvju aizpildīšana</t>
  </si>
  <si>
    <t>Akmens masas flīzes </t>
  </si>
  <si>
    <t>Flīžu līme </t>
  </si>
  <si>
    <t>Šuvju aizpildītājs</t>
  </si>
  <si>
    <t>Silikons/akrils</t>
  </si>
  <si>
    <t>Ieejas lieveņa remonts kopā: </t>
  </si>
  <si>
    <t>Ieejas mezgla seguma izbūve</t>
  </si>
  <si>
    <t>Esošās atkritumu telpas betona plāknes demontāža</t>
  </si>
  <si>
    <t>Betona plātņu seguma demontāža pie ieejas mezgliem</t>
  </si>
  <si>
    <t>Grants-smilts maisījuma 0/15 pamatojuma izveidošana 200mm biezumā mehanizēti un roku darbā, ieskaitot blietēšanu pa 200mm kārtām</t>
  </si>
  <si>
    <t>Grants-smilts maisījums 0/15 ar piegādi</t>
  </si>
  <si>
    <t>Dolomīta šķembas pamatojuma izveidošana 120mm biezumā mehanizēti un roku darbā, ieskaitot blietēšanu </t>
  </si>
  <si>
    <t>Dolomīta šķembas 0-45mm  ar piegādi</t>
  </si>
  <si>
    <t>Smits saistītā ar cementu pamatojuma izveidošana 30mm biezumā </t>
  </si>
  <si>
    <t>Cements</t>
  </si>
  <si>
    <t>Ieejas mezgla seguma izbūve kopā: </t>
  </si>
  <si>
    <t>Lokālā tāme Nr.7</t>
  </si>
  <si>
    <t>Ēkas jumta rekonstrukcijas darbi </t>
  </si>
  <si>
    <t>Antenu u.c detaļu demontāža un montāža atpakaļ pēc jumta remontdarbu pabeigšanas</t>
  </si>
  <si>
    <t>Esošās skārda nosegdetaļas un lāseņu demontāža </t>
  </si>
  <si>
    <t>Jumta virsmu attīrīšana no netīrumiem un visām abrazīvām daļiņām (smiltis, sūnas)</t>
  </si>
  <si>
    <t>?</t>
  </si>
  <si>
    <t>Ēkas jumta segums J-2 (lapa AR-2, AR-12)</t>
  </si>
  <si>
    <t>Jumta virsmas siltināšana ar akmens vati λ≤0.039 W/(Kxm²) PAROC ROS 30 vai ekvivalents δ=120mm vai analogs</t>
  </si>
  <si>
    <t>Jumta virsmas siltināšana ar akmens vati λ≤0.039 W/(Kxm²) PAROC ROS 30g vai ekvivalents δ=100mm vai analogs</t>
  </si>
  <si>
    <t>Jumta virsmas siltināšana ar akmens vati λ≤0.039 W/(Kxm²) PAROC ROB 80 δ=20mm vai ekvivalents</t>
  </si>
  <si>
    <t>Jumta virsmas apakškārtas seguma  no bitumena ruļļu materiāla Icopal Ultra Base vai ekvivalents izveidošana, mehāniski nostiprinot ar teleskopiskajiem dībeļiem pie pamatnes (t.sk. pielaidums uz sienām)</t>
  </si>
  <si>
    <t> Ejot EcoTek vai ekvivalents Ø50 mm ar skrūvi FBS-R-6.3 vai analogs</t>
  </si>
  <si>
    <t>Jumta deflektoru d=100mm, h=400mm montāža, hermetizēšana un izolēšana</t>
  </si>
  <si>
    <t>Jumta lietus ūdens savākšanas trāpu d75mm ar pretgružu sietu SuperDrain montāža, hermetizēšana un izolēšana</t>
  </si>
  <si>
    <t>Ēkas jumta segums J-2 kopā:</t>
  </si>
  <si>
    <t>Lifta mašīntelpas un lodžiju jumtu siltināšana un segums J1 (lapa AR-2, AR-12)</t>
  </si>
  <si>
    <t>Jumta virsmas siltināšana ar akmens vati λ≤0.039 W/(Kxm²) PAROC ROS 30 δ=80mm vai ekvivalents</t>
  </si>
  <si>
    <t>Lifta mašīntelpas un lodžiju jumtiņa sānu malas apdare ar skārda nosegdetāļām/lāseni (mezgls 4, 5)</t>
  </si>
  <si>
    <t>Lifta mašīntelpas un lodžiju jumtu siltināšana un segums J1  kopā:</t>
  </si>
  <si>
    <t>Ventilācijas izvadu uz jumta atjaunošana</t>
  </si>
  <si>
    <t>Ventilācijas izvadu skārda nosegjumtiņu 4400x1000mm izgatavošana no karsti cinkota skārds, b=0.9 mm, montāža</t>
  </si>
  <si>
    <t>Cinkota skārda (b=0.9) loksnes</t>
  </si>
  <si>
    <t>Karsti cinkota skārda stiprinājuma detaļās </t>
  </si>
  <si>
    <t>Ventilācijas izvadu skārda nosegjumtiņu 1150x1000mm izgatavošana no karsti cinkota skārds, b=0.9 mm, montāža</t>
  </si>
  <si>
    <t>Ventilācijas izvadu pa perimetru 150mm augstumā no jumta siltinājuma apdare ar  cinkota skārda nosegdetāļu/lāseni</t>
  </si>
  <si>
    <t>Nosegskārds - karsti cinkota tērauda loksne, b=0.5 mm</t>
  </si>
  <si>
    <t>Ventilācijas izvadu uz jumta atjaunošana kopā:</t>
  </si>
  <si>
    <t>Parapeta izbūve (mezgls 3  lapa AR-11)</t>
  </si>
  <si>
    <t>Jumta parapeta koka karkasu izbūve un apdare ar skārda nosegdetāļu </t>
  </si>
  <si>
    <t>Antiseptētas un apstrādātas ar antipirēnu koka lata 75-110(h)x50 mm, s= 300 mm</t>
  </si>
  <si>
    <t>Cinkots metāla leņķis 150x175x100x1.5, s=300mm</t>
  </si>
  <si>
    <t>Cinkots metāla leņķis 150x45x100x1.5, s=300mm</t>
  </si>
  <si>
    <t>Mitrumizturīgs saplāksnis b=12mm </t>
  </si>
  <si>
    <t>Tērauda leņķis 70x70x55x2.5 mm</t>
  </si>
  <si>
    <t>Nosegskārds - cinkotas tērauda loksnes, b=0.5 mm</t>
  </si>
  <si>
    <t>Palīgmateriāli</t>
  </si>
  <si>
    <t>Parapata izbūve  kopā:</t>
  </si>
  <si>
    <t>Jumta ventilācijas skursteņu sienu apdare S6</t>
  </si>
  <si>
    <r>
      <rPr>
        <b val="true"/>
        <sz val="10"/>
        <rFont val="Arial"/>
        <family val="2"/>
        <charset val="186"/>
      </rPr>
      <t>Virsmas gruntēšana, armējošo stiklašķiedras sietu 160g/m2 stiprināšana vienā kārtā un izlīdzināšana ar līmjavu Sakret BAK vai ekvivalents sienām</t>
    </r>
    <r>
      <rPr>
        <b val="true"/>
        <sz val="10"/>
        <rFont val="Arial"/>
        <family val="2"/>
        <charset val="186"/>
      </rPr>
      <t> S6</t>
    </r>
  </si>
  <si>
    <r>
      <rPr>
        <b val="true"/>
        <sz val="10"/>
        <rFont val="Arial"/>
        <family val="2"/>
        <charset val="186"/>
      </rPr>
      <t>Jumta izejas un ventilācijas skursteņu sienas </t>
    </r>
    <r>
      <rPr>
        <sz val="10"/>
        <rFont val="Arial"/>
        <family val="2"/>
        <charset val="186"/>
      </rPr>
      <t>S6</t>
    </r>
    <r>
      <rPr>
        <sz val="10"/>
        <rFont val="Arial"/>
        <family val="2"/>
        <charset val="186"/>
      </rPr>
      <t> gruntēšana un apmešana ar Sakret vai ekvivalents dekoratīvo gatavu tonētu akrila apmetumu</t>
    </r>
  </si>
  <si>
    <t>Jumta ventilācijas skursteņu sienu apdare S6 kopā:</t>
  </si>
  <si>
    <t>Atkritumu vada demontāža virs jumta, būvgružu utilizācija</t>
  </si>
  <si>
    <t>Caurumu jumta pārsegumā aizbetonēšana ar betonu C20/25, ieskaitot veidņošanu, stiegrojuma sieta 150x150mm montāžu</t>
  </si>
  <si>
    <t>Lokālā tāme Nr.8</t>
  </si>
  <si>
    <t>Lodžiju apdare</t>
  </si>
  <si>
    <t>Esošo balkona margu rokturu demontāža</t>
  </si>
  <si>
    <t>Lodžiju betona margu (ieskaitot griestu) remonts </t>
  </si>
  <si>
    <t>Lodžiju betona margu un griestu virsmu esošā krāsojuma, špaktelējuma un netīrumu noņemšana</t>
  </si>
  <si>
    <r>
      <rPr>
        <sz val="10"/>
        <color rgb="FFFF0000"/>
        <rFont val="Arial"/>
        <family val="2"/>
        <charset val="186"/>
      </rPr>
      <t>Balkona betona virsmas remonts vietām un izlīdzināšana sagatovojot virsmu apdarei, ievērojot Sakret vai ekvivalents tehnoloģisko procesu  (</t>
    </r>
    <r>
      <rPr>
        <sz val="10"/>
        <color rgb="FF000000"/>
        <rFont val="Arial"/>
        <family val="2"/>
        <charset val="186"/>
      </rPr>
      <t>pieņemts apjoms 30% no kopējas platības</t>
    </r>
    <r>
      <rPr>
        <sz val="10"/>
        <color rgb="FF000000"/>
        <rFont val="Arial"/>
        <family val="2"/>
        <charset val="186"/>
      </rPr>
      <t>)</t>
    </r>
  </si>
  <si>
    <t>SAKRET  Mineralischer Korrosionsschutz und Haftbrücke K&amp;H v vai ekvivalents</t>
  </si>
  <si>
    <t>Lodžiju betona margu (ieskaitot griestu) remonts  kopā: </t>
  </si>
  <si>
    <t>Lodžiju sienu apdare S6 (ieskaitot logu aiļu apdari)  (projekta lapa AR-2)</t>
  </si>
  <si>
    <t>Armējošā stiklašķiedras sieta 160g/m2 stiprināšana vienā kārtā un izlīdzināšana ar līmjavu lodžijas sienām</t>
  </si>
  <si>
    <r>
      <rPr>
        <b val="true"/>
        <sz val="10"/>
        <rFont val="Arial"/>
        <family val="2"/>
        <charset val="186"/>
      </rPr>
      <t>Lodžijas sienas virsmu</t>
    </r>
    <r>
      <rPr>
        <sz val="10"/>
        <rFont val="Arial"/>
        <family val="2"/>
        <charset val="186"/>
      </rPr>
      <t> </t>
    </r>
    <r>
      <rPr>
        <sz val="10"/>
        <rFont val="Arial"/>
        <family val="2"/>
        <charset val="186"/>
      </rPr>
      <t>gruntēšana un apmešana ar Sakret dekoratīvo gatavu tonētu akrila apmetumu</t>
    </r>
  </si>
  <si>
    <t>Lodžiju sienu apdare S6 (ieskaitot logu aiļu apdari)  kopā: </t>
  </si>
  <si>
    <t>Lodžijas griestu virsmu apdare S-6  (projekta lapa AR-2)</t>
  </si>
  <si>
    <t>Armējošā stiklašķiedras sieta 160g/m2 stiprināšana vienā kārtā un izlīdzināšana ar līmjavu lodžijas griestiem </t>
  </si>
  <si>
    <r>
      <rPr>
        <b val="true"/>
        <sz val="10"/>
        <rFont val="Arial"/>
        <family val="2"/>
        <charset val="186"/>
      </rPr>
      <t>Lodžijas griestu virsmu</t>
    </r>
    <r>
      <rPr>
        <sz val="10"/>
        <rFont val="Arial"/>
        <family val="2"/>
        <charset val="186"/>
      </rPr>
      <t> </t>
    </r>
    <r>
      <rPr>
        <sz val="10"/>
        <rFont val="Arial"/>
        <family val="2"/>
        <charset val="186"/>
      </rPr>
      <t>gruntēšana un apmešana ar Sakret dekoratīvo gatavu tonētu akrila apmetumu</t>
    </r>
  </si>
  <si>
    <t>Lodžijas griestu virsmu apdare S-6  kopā: </t>
  </si>
  <si>
    <t>Lodžiju margu iekšējā apdare (projekta lapa AR-2)</t>
  </si>
  <si>
    <t>Armējošā stiklašķiedras sieta 160g/m2 stiprināšana vienā kārtā un izlīdzināšana ar līmjavu lodžijas margas iekšējai virsmai </t>
  </si>
  <si>
    <r>
      <rPr>
        <b val="true"/>
        <sz val="10"/>
        <rFont val="Arial"/>
        <family val="2"/>
        <charset val="186"/>
      </rPr>
      <t>Lodžijas margas iekšējo virsmu</t>
    </r>
    <r>
      <rPr>
        <sz val="10"/>
        <rFont val="Arial"/>
        <family val="2"/>
        <charset val="186"/>
      </rPr>
      <t> </t>
    </r>
    <r>
      <rPr>
        <sz val="10"/>
        <rFont val="Arial"/>
        <family val="2"/>
        <charset val="186"/>
      </rPr>
      <t>gruntēšana un apmešana ar Sakret dekoratīvo gatavu tonētu akrila apmetumu</t>
    </r>
  </si>
  <si>
    <t>Lodžiju grīdu apdare</t>
  </si>
  <si>
    <t>Lodžijas grīdas virsmu attīrīšana no netīrumiem un visām abrazīvām daļiņām (smiltis, sūnas)</t>
  </si>
  <si>
    <t>Lodžijas grīdas betona virsmas gruntēšana </t>
  </si>
  <si>
    <t>Grunts Sakret UG vai ekvivalents</t>
  </si>
  <si>
    <t>Lodžijas grīdas hidroizolācijas ierīkošana ar divkomponentu hidroizolācijas sastāvu Sakret TCM 2 vai ekvivalents kārtās ieskaitot grīdas un sienas salaiduma vietas h=150mm apstrādi</t>
  </si>
  <si>
    <t>Balkona grīdas izlīdzināšana ar Sakret BAM vai ekvivalents materiālu, slīpumu veidošana</t>
  </si>
  <si>
    <t>Lodžiju grīdu apdare kopā: </t>
  </si>
  <si>
    <t>Lokālā tāme Nr.9</t>
  </si>
  <si>
    <t>Pagraba pārseguma siltināšana</t>
  </si>
  <si>
    <t>Pie griestiem piestiprināto inženierkomukāciju nostiprināšana, gaismekļu demontāža, jaunas elektroinstalācijas ievilkšana un jaunu gaismekļu montāža pēc siltināšanas darbu pabeigšanas</t>
  </si>
  <si>
    <t>Pagarba griestu attīrīšana no netīrumiem, atslāņotā un nodrupušā apmetuma un visām abrazīvā daļiņām</t>
  </si>
  <si>
    <r>
      <rPr>
        <sz val="10"/>
        <color rgb="FFFF0000"/>
        <rFont val="Arial"/>
        <family val="2"/>
        <charset val="186"/>
      </rPr>
      <t>Pagraba griestu virsmas remonts vietām sagatovojot virsmu apdarei, ievērojot Sakret PCC vai ekvivalents tehnoloģisko procesu</t>
    </r>
    <r>
      <rPr>
        <sz val="10"/>
        <color rgb="FFFF0000"/>
        <rFont val="Arial"/>
        <family val="2"/>
        <charset val="186"/>
      </rPr>
      <t>  (pieņemts apjoms 20% no kopējas platības)</t>
    </r>
  </si>
  <si>
    <t>Pagraba griestu siltinājums, P-1 (lapa AR -2)</t>
  </si>
  <si>
    <r>
      <rPr>
        <b val="true"/>
        <sz val="10"/>
        <color rgb="FF000000"/>
        <rFont val="Arial"/>
        <family val="2"/>
        <charset val="186"/>
      </rPr>
      <t>Pagraba griestu </t>
    </r>
    <r>
      <rPr>
        <sz val="10"/>
        <color rgb="FF000000"/>
        <rFont val="Arial"/>
        <family val="2"/>
        <charset val="186"/>
      </rPr>
      <t>P1</t>
    </r>
    <r>
      <rPr>
        <sz val="10"/>
        <color rgb="FF000000"/>
        <rFont val="Arial"/>
        <family val="2"/>
        <charset val="186"/>
      </rPr>
      <t> gruntēšana, siltināšana līmējot PAROC CGL 20cy vai ekvivalentsλ&lt;=0,038 W/(mK) lamellas 120mm biezumā ar līmjavu</t>
    </r>
  </si>
  <si>
    <t>Paroc akmens PAROC CGL 20cy vai ekvivalents lamellas δ=120 mm ar gruntskrāsojumu </t>
  </si>
  <si>
    <t>Pagraba griestu siltinājums, P-1 kopā:</t>
  </si>
  <si>
    <t>Lokālā tāme Nr.10</t>
  </si>
  <si>
    <t>Logu un durvju montāža</t>
  </si>
  <si>
    <t>Esošo lodžiju aizstiklojumu demontāža ~1820(h)x2940 mm</t>
  </si>
  <si>
    <t>Esošo lodžiju aizstiklojumu demontāža ~1820(h)x4950 mm</t>
  </si>
  <si>
    <t>Esošo durvju bloku demontāža</t>
  </si>
  <si>
    <t>Lūku demontāža</t>
  </si>
  <si>
    <t>Lodžiju aizstiklojums (projekta lapa AR-14)</t>
  </si>
  <si>
    <r>
      <rPr>
        <b val="true"/>
        <sz val="10"/>
        <rFont val="Arial"/>
        <family val="2"/>
        <charset val="186"/>
      </rPr>
      <t>PVC profila KBE 70 vai ekvivalents  lodžiju logu</t>
    </r>
    <r>
      <rPr>
        <sz val="10"/>
        <rFont val="Arial"/>
        <family val="2"/>
        <charset val="186"/>
      </rPr>
      <t> L-1 </t>
    </r>
    <r>
      <rPr>
        <vertAlign val="superscript"/>
        <sz val="10"/>
        <rFont val="Arial"/>
        <family val="2"/>
        <charset val="186"/>
      </rPr>
      <t> 1820(h)x2940 mm (U=1.0W/(m</t>
    </r>
    <r>
      <rPr>
        <sz val="10"/>
        <rFont val="Arial"/>
        <family val="2"/>
        <charset val="186"/>
      </rPr>
      <t>2</t>
    </r>
    <r>
      <rPr>
        <sz val="10"/>
        <rFont val="Arial"/>
        <family val="2"/>
        <charset val="186"/>
      </rPr>
      <t>xK) ar Thermix vai ekvivalents starplikam stikla paketē, izgatavošana un montāža (puse loga neverama ar PVC ventilācijas resti)</t>
    </r>
  </si>
  <si>
    <r>
      <rPr>
        <b val="true"/>
        <sz val="10"/>
        <rFont val="Arial"/>
        <family val="2"/>
        <charset val="186"/>
      </rPr>
      <t>Tas pats, </t>
    </r>
    <r>
      <rPr>
        <sz val="10"/>
        <rFont val="Arial"/>
        <family val="2"/>
        <charset val="186"/>
      </rPr>
      <t>L2</t>
    </r>
    <r>
      <rPr>
        <sz val="10"/>
        <rFont val="Arial"/>
        <family val="2"/>
        <charset val="186"/>
      </rPr>
      <t> 1820(h)x4950 mm</t>
    </r>
  </si>
  <si>
    <t>Lodžiju aizstiklojums kopā: </t>
  </si>
  <si>
    <t>Ieejas durvju bloku montāža (projekta lapa AR-14)</t>
  </si>
  <si>
    <r>
      <rPr>
        <b val="true"/>
        <sz val="10"/>
        <color rgb="FF000000"/>
        <rFont val="Arial"/>
        <family val="2"/>
        <charset val="186"/>
      </rPr>
      <t>Pagraba siltināto, blīvēto un hermētisko metāla durvju bloku </t>
    </r>
    <r>
      <rPr>
        <sz val="10"/>
        <color rgb="FF000000"/>
        <rFont val="Arial"/>
        <family val="2"/>
        <charset val="186"/>
      </rPr>
      <t>D1</t>
    </r>
    <r>
      <rPr>
        <sz val="10"/>
        <color rgb="FF008000"/>
        <rFont val="Arial"/>
        <family val="2"/>
        <charset val="1"/>
      </rPr>
      <t> 2100(h)x870mm montāža, ieskaitot furnitūru (slēdzene, rokturis, eņģes, kleidas), </t>
    </r>
    <r>
      <rPr>
        <vertAlign val="superscript"/>
        <sz val="10"/>
        <color rgb="FF008000"/>
        <rFont val="Arial"/>
        <family val="2"/>
        <charset val="1"/>
      </rPr>
      <t>U&lt;=1.8 W/m</t>
    </r>
    <r>
      <rPr>
        <sz val="10"/>
        <color rgb="FF008000"/>
        <rFont val="Arial"/>
        <family val="2"/>
        <charset val="1"/>
      </rPr>
      <t>2</t>
    </r>
    <r>
      <rPr>
        <sz val="10"/>
        <color rgb="FF008000"/>
        <rFont val="Arial"/>
        <family val="2"/>
        <charset val="1"/>
      </rPr>
      <t>K</t>
    </r>
  </si>
  <si>
    <t>Ieejas durvju bloku montāža  kopā: </t>
  </si>
  <si>
    <t>Lūkas (projekta lapas AR-14)</t>
  </si>
  <si>
    <r>
      <rPr>
        <b val="true"/>
        <sz val="10"/>
        <color rgb="FF000000"/>
        <rFont val="Arial"/>
        <family val="2"/>
        <charset val="186"/>
      </rPr>
      <t>Hermetizētu lūku</t>
    </r>
    <r>
      <rPr>
        <sz val="10"/>
        <color rgb="FF000000"/>
        <rFont val="Arial"/>
        <family val="2"/>
        <charset val="186"/>
      </rPr>
      <t> LK-1</t>
    </r>
    <r>
      <rPr>
        <sz val="10"/>
        <color rgb="FF000000"/>
        <rFont val="Arial"/>
        <family val="2"/>
        <charset val="186"/>
      </rPr>
      <t> 800x950 mm montāža no kāpņu telpas un lifta mašīntelpu (EI60). Aprīkot ar hidraulisko atvēršanas mehānismu</t>
    </r>
  </si>
  <si>
    <t>Lūkas kopā: </t>
  </si>
  <si>
    <t>Ventilācijas restes </t>
  </si>
  <si>
    <r>
      <rPr>
        <b val="true"/>
        <sz val="10"/>
        <rFont val="Arial"/>
        <family val="2"/>
        <charset val="186"/>
      </rPr>
      <t>Pagraba tērauda nosegrestes </t>
    </r>
    <r>
      <rPr>
        <sz val="10"/>
        <rFont val="Arial"/>
        <family val="2"/>
        <charset val="186"/>
      </rPr>
      <t>R-1</t>
    </r>
    <r>
      <rPr>
        <sz val="10"/>
        <rFont val="Arial"/>
        <family val="2"/>
        <charset val="186"/>
      </rPr>
      <t> 520(h)x400mm montāža. Aprīkota ar manuālu aizvēršanas mehānismu un pretinsektu sietu. Nodrošināt nokrišņu necaurlaidību.</t>
    </r>
  </si>
  <si>
    <r>
      <rPr>
        <b val="true"/>
        <sz val="10"/>
        <color rgb="FF000000"/>
        <rFont val="Arial"/>
        <family val="2"/>
        <charset val="186"/>
      </rPr>
      <t>Ventilācijas izvadkanālu restes </t>
    </r>
    <r>
      <rPr>
        <sz val="10"/>
        <color rgb="FF000000"/>
        <rFont val="Arial"/>
        <family val="2"/>
        <charset val="186"/>
      </rPr>
      <t>R-2</t>
    </r>
    <r>
      <rPr>
        <sz val="10"/>
        <color rgb="FF000000"/>
        <rFont val="Arial"/>
        <family val="2"/>
        <charset val="186"/>
      </rPr>
      <t> 420(h)x700mm montāža. Aprīkota ar pretinsektu sietu. Nodrošināt nokrišņu necaurlaidību. </t>
    </r>
  </si>
  <si>
    <t>Ventilācijas restes kopā:</t>
  </si>
  <si>
    <t>Lokālā tāme Nr.12</t>
  </si>
  <si>
    <t>Esošā izvada Fe D57 demontāža</t>
  </si>
  <si>
    <t>Pieslēgums esošamam zemā spiediena pazemes gāzes vadam Fe D57 mm gals/gals ar pievienojuma veidgabalu</t>
  </si>
  <si>
    <t>vieta</t>
  </si>
  <si>
    <t>Izolēts tērauda ievadlīkums Fe D60.3x3.6 L=1.5 ar noslēgkrānu Dn 50 un atloku savienojumu Dn 50</t>
  </si>
  <si>
    <t>Termosarūkoša uzmavas caurulei Dn 50mm montāža</t>
  </si>
  <si>
    <t>PE aizsargčaulas (l=0.75m) montāža , polipropilēns un silikons </t>
  </si>
  <si>
    <t>Elektroizolējošas uzmavas savienojumu Dn 50 montāža</t>
  </si>
  <si>
    <t>Īscaurules Dn15 ar noslēgtapu montāža kontrolmanometra pieslēgšanai</t>
  </si>
  <si>
    <t>Tērauda ūdens-gāzes caurulee Dn 50 LVS EN 10208-1 montāža</t>
  </si>
  <si>
    <t>Tērauda veidgabali</t>
  </si>
  <si>
    <t>Apvalkcaurules Dn 80 L=0.50m montāža</t>
  </si>
  <si>
    <t>Pieslēgums esošamam zemā spiediena iekšējam gāzes vadam ēkā Dn 50 mm gals/gals</t>
  </si>
  <si>
    <t>Gāzes vadu stiprinājumi</t>
  </si>
  <si>
    <t>Gāzes vadu pārbaude</t>
  </si>
  <si>
    <t>Gāzes vadu nullēšana</t>
  </si>
  <si>
    <t>Cauruļvadu krāsošana ar izturīgu krāsu 2 reizes</t>
  </si>
  <si>
    <t>m²</t>
  </si>
  <si>
    <t>Lokālā tāme Nr.11</t>
  </si>
  <si>
    <t>103 181  Masts 2.0m</t>
  </si>
  <si>
    <t>110 165 Uztvērējstieņa D16/20</t>
  </si>
  <si>
    <t>1312 Stieples un uztvērēja savienotājklemme</t>
  </si>
  <si>
    <t>1270 Multiklemme </t>
  </si>
  <si>
    <t>100 019 8mm ALU stieple </t>
  </si>
  <si>
    <t>100 123 8mm ALU PVC stieple </t>
  </si>
  <si>
    <t>100 010 10mm  stieple ievadam zemē (Stieple d10 Zn)</t>
  </si>
  <si>
    <t>2100 Mērklemme </t>
  </si>
  <si>
    <t>111 270 Multi-Plus</t>
  </si>
  <si>
    <t>1152 Stieples turētāji sienai </t>
  </si>
  <si>
    <t>100 335 Zemējuma lenta 30x3,5mm </t>
  </si>
  <si>
    <t>110 020 Zemējuma elektrods 1.5m/20mm </t>
  </si>
  <si>
    <t>111 356 Klemme stienis/lenta </t>
  </si>
  <si>
    <t>2058 Spice </t>
  </si>
  <si>
    <t>1024 Pretkorozijas lenta </t>
  </si>
  <si>
    <t>111730  Stieples turētājs</t>
  </si>
  <si>
    <t>110 160 Stieples turētājs</t>
  </si>
  <si>
    <t>1371 Lokanais savienojums (savienojumam ar drošības barjerām)</t>
  </si>
  <si>
    <t>Termouzmava d16mm 1m</t>
  </si>
  <si>
    <t>1379 pieslēgspaile</t>
  </si>
  <si>
    <t>Bituma līme</t>
  </si>
  <si>
    <t>Dalītas kabeļu aizsargcaurules EVOCAB SPLIT vai ekvivalents</t>
  </si>
  <si>
    <t>Apkures sistēmas nomaiņa</t>
  </si>
  <si>
    <t>     Sanco      vai ekvivalents</t>
  </si>
  <si>
    <t>Cietā kapara caurule Ø15x0.7</t>
  </si>
  <si>
    <t>Cietā kapara caurule Ø18x0.7</t>
  </si>
  <si>
    <t>Cietā kapara caurule Ø22x0.8</t>
  </si>
  <si>
    <t>Cietā kapara caurule Ø28x0.8</t>
  </si>
  <si>
    <t>       Viega          vai ekvivalents</t>
  </si>
  <si>
    <t>Kapara apejas Ø15</t>
  </si>
  <si>
    <t>gab</t>
  </si>
  <si>
    <t>Kapara līkums 90° Ø15</t>
  </si>
  <si>
    <t>Kapara līkums 90° Ø18</t>
  </si>
  <si>
    <t>Kapara līkums 90° Ø22</t>
  </si>
  <si>
    <t>Kapara līkums 90° Ø28</t>
  </si>
  <si>
    <t>Kapara mufes pāreja Ø22-18</t>
  </si>
  <si>
    <t>Kapara mufes pāreja Ø28-22</t>
  </si>
  <si>
    <t>Kapara T-gabals Ø15</t>
  </si>
  <si>
    <t>Kapara T-gabals Ø18x15x15</t>
  </si>
  <si>
    <t>Kapara T-gabals Ø18x15x18</t>
  </si>
  <si>
    <t>Kapara T-gabals Ø22x15x22</t>
  </si>
  <si>
    <t>Kapara T-gabals Ø28x15x28</t>
  </si>
  <si>
    <t>Kapara korķis Ø15</t>
  </si>
  <si>
    <t>Vītnes pārejas nipelis Ø18x3/4" ā.v.</t>
  </si>
  <si>
    <t>Vītnes pārejas nipelis Ø22x3/4" ā.v.</t>
  </si>
  <si>
    <t>Vītnes pārejas nipelis Ø28x3/4" ā.v.</t>
  </si>
  <si>
    <t>Vītnes pārejas nipelis Ø22x1" ā.v.</t>
  </si>
  <si>
    <t>Vītnes pārejas nipelis Ø28x1" ā.v.</t>
  </si>
  <si>
    <t>       Ista          vai ekvivalents</t>
  </si>
  <si>
    <t>Siltuma maksas sadalītājs (Alokators) Doprimo® III;                   2-sensoru; starta temperatūra &lt; 23 °C; alumīnija plāksne F22</t>
  </si>
  <si>
    <t>kompl</t>
  </si>
  <si>
    <t>Bezvadu GSM antena Memonic 3 radio Net</t>
  </si>
  <si>
    <t>     Danfoss    vai ekvivalents</t>
  </si>
  <si>
    <t>Termostata ventīlis ar iepriekšēju iestatīšanu RA-N 15</t>
  </si>
  <si>
    <t>Termostata galva RA 2000 ar iereguluētu t° diapazonu 16-24°C </t>
  </si>
  <si>
    <t>Atpakaļgaitas ventilis RLV-S Dn 15</t>
  </si>
  <si>
    <t>       Viega       vai akvivalents</t>
  </si>
  <si>
    <t>Kapara pāreja ar vītni Ø15x1/2" ā.v.</t>
  </si>
  <si>
    <t>Logi (kopā)</t>
  </si>
  <si>
    <t>Logu bloka nosaukums</t>
  </si>
  <si>
    <t>Atrašanās vieta</t>
  </si>
  <si>
    <t>Logu izmēri</t>
  </si>
  <si>
    <t>Logu skaits gb.</t>
  </si>
  <si>
    <t>Logu bloka laukums m2</t>
  </si>
  <si>
    <t>Logu bloka laukums m2 KOPĀ</t>
  </si>
  <si>
    <t>ĀP TEK. M.</t>
  </si>
  <si>
    <t>ĀP TEK. M. KOPĀ</t>
  </si>
  <si>
    <t>IP TEK. M.</t>
  </si>
  <si>
    <t>IP TEK. M. KOPĀ</t>
  </si>
  <si>
    <t>IEKŠĒJĀ LOGAILA TEK.M.</t>
  </si>
  <si>
    <t>IEKŠĒJĀ LOGAILA TEK.M.KOPĀ</t>
  </si>
  <si>
    <t>IEKŠĒJĀS LOGAILAS DZIĻUMS M.</t>
  </si>
  <si>
    <t>IEKŠĒJĀ LOGAILA M2 KOPĀ</t>
  </si>
  <si>
    <t>ĀRĒJĀ LOGAILA TEK.M.</t>
  </si>
  <si>
    <t>ĀRĒJĀ LOGAILA TEK.M.KOPĀ</t>
  </si>
  <si>
    <t>ĀRĒJĀS LOGAILAS DZIĻUMS M.</t>
  </si>
  <si>
    <t>ĀRĒJĀ LOGAILA KOPĀ  M2</t>
  </si>
  <si>
    <t>IEKŠĒJĀS SIENAS APDARE AP  LOGAILU TEK.M.</t>
  </si>
  <si>
    <t>IEKŠĒJĀS SIENAS APDARE AP  LOGAILU TEK.M. KOPĀ </t>
  </si>
  <si>
    <t>IEKŠĒJĀS SIENAS APDARE AP  LOGAILU PLATUMS M.</t>
  </si>
  <si>
    <t>IEKŠĒJĀS SIENAS APDARE AP  LOGAILU M2</t>
  </si>
  <si>
    <t>L-1 (lodž)</t>
  </si>
  <si>
    <t>2940*1820</t>
  </si>
  <si>
    <t>L-2 (lodž)</t>
  </si>
  <si>
    <t>4950*1820</t>
  </si>
  <si>
    <t>R-1 (P)</t>
  </si>
  <si>
    <t>400*570</t>
  </si>
  <si>
    <t>R-2 (Jumts)</t>
  </si>
  <si>
    <t>420*700</t>
  </si>
  <si>
    <t>kopā</t>
  </si>
  <si>
    <t>Durvis</t>
  </si>
  <si>
    <t>Durvju bloka nosaukums</t>
  </si>
  <si>
    <t>Durvju izmēri</t>
  </si>
  <si>
    <t>Durvju skaits gb.</t>
  </si>
  <si>
    <t>Durvju bloka laukums m2</t>
  </si>
  <si>
    <t>Durvju bloka laukums m2 KOPĀ</t>
  </si>
  <si>
    <t>ĀRĒJĀ DURVJU AILA TEK.M.</t>
  </si>
  <si>
    <t>ĀRĒJĀ DURVJU AILA TEK.M.KOPĀ</t>
  </si>
  <si>
    <t>ĀRĒJĀS DURVJU AILAS DZIĻUMS M.</t>
  </si>
  <si>
    <t>ĀRĒJĀ DURVJU AILA KOPĀ  M2</t>
  </si>
  <si>
    <t>IEKŠĒJĀS DURVJU AILA TEK.M.</t>
  </si>
  <si>
    <t>IEKŠĒJĀS DURVJU AILA TEK.M.KOPĀ</t>
  </si>
  <si>
    <t>IEKŠĒJĀS DURVJU AILAS DZIĻUMS M.</t>
  </si>
  <si>
    <t>IEKŠĒJĀS DURVJU AILA KOPĀ  M2</t>
  </si>
  <si>
    <t>D-1</t>
  </si>
  <si>
    <t>870*2100</t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</si>
</sst>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_-* #,##0.00_-;\-* #,##0.00_-;_-* \-??_-;_-@_-"/>
    <numFmt numFmtId="166" formatCode="_-&quot;Ls &quot;* #,##0.00_-;&quot;-Ls &quot;* #,##0.00_-;_-&quot;Ls &quot;* \-??_-;_-@_-"/>
    <numFmt numFmtId="167" formatCode="0%"/>
    <numFmt numFmtId="168" formatCode="#,##0.00"/>
    <numFmt numFmtId="169" formatCode="0"/>
    <numFmt numFmtId="170" formatCode="0.00"/>
    <numFmt numFmtId="171" formatCode="#,##0"/>
    <numFmt numFmtId="172" formatCode="#,##0.0"/>
    <numFmt numFmtId="173" formatCode="0.0"/>
    <numFmt numFmtId="174" formatCode="@"/>
  </numFmts>
  <fonts count="59">
    <font>
      <sz val="10"/>
      <name val="Arial"/>
      <family val="2"/>
      <charset val="186"/>
    </font>
    <font>
      <sz val="10"/>
      <name val="Arial"/>
      <family val="0"/>
      <charset val="186"/>
    </font>
    <font>
      <sz val="10"/>
      <name val="Arial"/>
      <family val="0"/>
      <charset val="186"/>
    </font>
    <font>
      <sz val="10"/>
      <name val="Arial"/>
      <family val="0"/>
      <charset val="186"/>
    </font>
    <font>
      <sz val="11"/>
      <color rgb="FFFFFFFF"/>
      <name val="Calibri"/>
      <family val="2"/>
      <charset val="186"/>
    </font>
    <font>
      <sz val="11"/>
      <color rgb="FF000000"/>
      <name val="Calibri"/>
      <family val="2"/>
      <charset val="186"/>
    </font>
    <font>
      <b val="true"/>
      <sz val="11"/>
      <color rgb="FFFF9900"/>
      <name val="Calibri"/>
      <family val="2"/>
      <charset val="186"/>
    </font>
    <font>
      <sz val="11"/>
      <color rgb="FFFF0000"/>
      <name val="Calibri"/>
      <family val="2"/>
      <charset val="186"/>
    </font>
    <font>
      <sz val="11"/>
      <color rgb="FF333399"/>
      <name val="Calibri"/>
      <family val="2"/>
      <charset val="186"/>
    </font>
    <font>
      <b val="true"/>
      <sz val="11"/>
      <color rgb="FF333333"/>
      <name val="Calibri"/>
      <family val="2"/>
      <charset val="186"/>
    </font>
    <font>
      <b val="true"/>
      <sz val="11"/>
      <color rgb="FF000000"/>
      <name val="Calibri"/>
      <family val="2"/>
      <charset val="186"/>
    </font>
    <font>
      <sz val="11"/>
      <color rgb="FF993300"/>
      <name val="Calibri"/>
      <family val="2"/>
      <charset val="186"/>
    </font>
    <font>
      <sz val="10"/>
      <name val="Tahoma"/>
      <family val="2"/>
      <charset val="186"/>
    </font>
    <font>
      <b val="true"/>
      <sz val="18"/>
      <color rgb="FF003366"/>
      <name val="Cambria"/>
      <family val="2"/>
      <charset val="186"/>
    </font>
    <font>
      <sz val="11"/>
      <color rgb="FFFF9900"/>
      <name val="Calibri"/>
      <family val="2"/>
      <charset val="186"/>
    </font>
    <font>
      <sz val="11"/>
      <name val="Arial"/>
      <family val="2"/>
      <charset val="186"/>
    </font>
    <font>
      <i val="true"/>
      <sz val="6"/>
      <name val="Arial"/>
      <family val="2"/>
      <charset val="186"/>
    </font>
    <font>
      <sz val="6"/>
      <name val="Arial"/>
      <family val="2"/>
      <charset val="186"/>
    </font>
    <font>
      <b val="true"/>
      <sz val="16"/>
      <name val="Arial"/>
      <family val="2"/>
      <charset val="186"/>
    </font>
    <font>
      <b val="true"/>
      <sz val="11"/>
      <name val="Arial"/>
      <family val="2"/>
      <charset val="186"/>
    </font>
    <font>
      <b val="true"/>
      <sz val="10"/>
      <name val="Arial"/>
      <family val="2"/>
      <charset val="186"/>
    </font>
    <font>
      <sz val="10"/>
      <color rgb="FF000000"/>
      <name val="Arial"/>
      <family val="2"/>
      <charset val="186"/>
    </font>
    <font>
      <b val="true"/>
      <u val="single"/>
      <sz val="10"/>
      <color rgb="FF000000"/>
      <name val="Arial"/>
      <family val="2"/>
      <charset val="186"/>
    </font>
    <font>
      <b val="true"/>
      <sz val="10"/>
      <color rgb="FF000000"/>
      <name val="Arial"/>
      <family val="2"/>
      <charset val="186"/>
    </font>
    <font>
      <sz val="8"/>
      <name val="Arial"/>
      <family val="2"/>
      <charset val="186"/>
    </font>
    <font>
      <sz val="14"/>
      <name val="Arial"/>
      <family val="2"/>
      <charset val="186"/>
    </font>
    <font>
      <i val="true"/>
      <sz val="10"/>
      <name val="Arial"/>
      <family val="2"/>
      <charset val="186"/>
    </font>
    <font>
      <sz val="9"/>
      <name val="Arial"/>
      <family val="2"/>
      <charset val="186"/>
    </font>
    <font>
      <b val="true"/>
      <i val="true"/>
      <sz val="10"/>
      <name val="Arial"/>
      <family val="2"/>
      <charset val="186"/>
    </font>
    <font>
      <sz val="12"/>
      <name val="Arial"/>
      <family val="2"/>
      <charset val="186"/>
    </font>
    <font>
      <i val="true"/>
      <sz val="8"/>
      <name val="Arial"/>
      <family val="2"/>
      <charset val="186"/>
    </font>
    <font>
      <b val="true"/>
      <sz val="12"/>
      <name val="Arial"/>
      <family val="2"/>
      <charset val="186"/>
    </font>
    <font>
      <sz val="18"/>
      <name val="Arial"/>
      <family val="2"/>
      <charset val="186"/>
    </font>
    <font>
      <b val="true"/>
      <sz val="6"/>
      <name val="Arial"/>
      <family val="2"/>
      <charset val="186"/>
    </font>
    <font>
      <vertAlign val="superscript"/>
      <sz val="10"/>
      <color rgb="FF000000"/>
      <name val="Arial"/>
      <family val="2"/>
      <charset val="186"/>
    </font>
    <font>
      <b val="true"/>
      <u val="single"/>
      <sz val="10"/>
      <name val="Arial"/>
      <family val="2"/>
      <charset val="186"/>
    </font>
    <font>
      <i val="true"/>
      <sz val="11"/>
      <name val="Arial"/>
      <family val="2"/>
      <charset val="186"/>
    </font>
    <font>
      <b val="true"/>
      <sz val="8"/>
      <color rgb="FF0000FF"/>
      <name val="Arial"/>
      <family val="2"/>
      <charset val="186"/>
    </font>
    <font>
      <b val="true"/>
      <sz val="10"/>
      <color rgb="FF0000FF"/>
      <name val="Arial"/>
      <family val="2"/>
      <charset val="186"/>
    </font>
    <font>
      <i val="true"/>
      <sz val="10"/>
      <color rgb="FF000000"/>
      <name val="Arial"/>
      <family val="2"/>
      <charset val="186"/>
    </font>
    <font>
      <vertAlign val="superscript"/>
      <sz val="10"/>
      <name val="Arial"/>
      <family val="2"/>
      <charset val="186"/>
    </font>
    <font>
      <sz val="8"/>
      <color rgb="FF000000"/>
      <name val="Arial"/>
      <family val="2"/>
      <charset val="186"/>
    </font>
    <font>
      <i val="true"/>
      <sz val="8"/>
      <color rgb="FF000000"/>
      <name val="Arial"/>
      <family val="2"/>
      <charset val="186"/>
    </font>
    <font>
      <b val="true"/>
      <i val="true"/>
      <sz val="10"/>
      <color rgb="FF000080"/>
      <name val="Arial"/>
      <family val="2"/>
      <charset val="186"/>
    </font>
    <font>
      <b val="true"/>
      <i val="true"/>
      <sz val="10"/>
      <color rgb="FF0000FF"/>
      <name val="Arial"/>
      <family val="2"/>
      <charset val="186"/>
    </font>
    <font>
      <sz val="10"/>
      <color rgb="FF008000"/>
      <name val="Arial"/>
      <family val="2"/>
      <charset val="1"/>
    </font>
    <font>
      <b val="true"/>
      <sz val="10"/>
      <color rgb="FF008000"/>
      <name val="Arial"/>
      <family val="2"/>
      <charset val="1"/>
    </font>
    <font>
      <b val="true"/>
      <i val="true"/>
      <sz val="8"/>
      <color rgb="FF000000"/>
      <name val="Arial"/>
      <family val="2"/>
      <charset val="186"/>
    </font>
    <font>
      <b val="true"/>
      <sz val="10"/>
      <color rgb="FF003366"/>
      <name val="Arial"/>
      <family val="2"/>
      <charset val="186"/>
    </font>
    <font>
      <b val="true"/>
      <i val="true"/>
      <sz val="10"/>
      <color rgb="FF000000"/>
      <name val="Arial"/>
      <family val="2"/>
      <charset val="186"/>
    </font>
    <font>
      <sz val="11"/>
      <color rgb="FF008000"/>
      <name val="Arial"/>
      <family val="2"/>
      <charset val="186"/>
    </font>
    <font>
      <sz val="10"/>
      <color rgb="FFFF0000"/>
      <name val="Arial"/>
      <family val="2"/>
      <charset val="186"/>
    </font>
    <font>
      <b val="true"/>
      <i val="true"/>
      <sz val="8"/>
      <color rgb="FF0000FF"/>
      <name val="Arial"/>
      <family val="2"/>
      <charset val="186"/>
    </font>
    <font>
      <vertAlign val="superscript"/>
      <sz val="10"/>
      <color rgb="FF008000"/>
      <name val="Arial"/>
      <family val="2"/>
      <charset val="1"/>
    </font>
    <font>
      <b val="true"/>
      <sz val="18"/>
      <name val="Arial"/>
      <family val="2"/>
      <charset val="186"/>
    </font>
    <font>
      <sz val="10"/>
      <name val="Arial"/>
      <family val="2"/>
      <charset val="1"/>
    </font>
    <font>
      <sz val="10"/>
      <color rgb="FF0000FF"/>
      <name val="Arial"/>
      <family val="2"/>
      <charset val="1"/>
    </font>
    <font>
      <sz val="10"/>
      <color rgb="FF0000FF"/>
      <name val="Arial"/>
      <family val="2"/>
      <charset val="186"/>
    </font>
    <font>
      <b val="true"/>
      <sz val="12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333399"/>
        <bgColor rgb="FF003366"/>
      </patternFill>
    </fill>
    <fill>
      <patternFill patternType="solid">
        <fgColor rgb="FFFF0000"/>
        <bgColor rgb="FF993300"/>
      </patternFill>
    </fill>
    <fill>
      <patternFill patternType="solid">
        <fgColor rgb="FFCCCCFF"/>
        <bgColor rgb="FFC0C0C0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99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C0C0C0"/>
      </patternFill>
    </fill>
    <fill>
      <patternFill patternType="solid">
        <fgColor rgb="FF339966"/>
        <bgColor rgb="FF00B050"/>
      </patternFill>
    </fill>
    <fill>
      <patternFill patternType="solid">
        <fgColor rgb="FF800080"/>
        <bgColor rgb="FF800080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00B050"/>
      </patternFill>
    </fill>
    <fill>
      <patternFill patternType="solid">
        <fgColor rgb="FFFFCC00"/>
        <bgColor rgb="FFFFFF00"/>
      </patternFill>
    </fill>
    <fill>
      <patternFill patternType="solid">
        <fgColor rgb="FF33CCCC"/>
        <bgColor rgb="FF00CCFF"/>
      </patternFill>
    </fill>
    <fill>
      <patternFill patternType="solid">
        <fgColor rgb="FFFF6600"/>
        <bgColor rgb="FFFF9900"/>
      </patternFill>
    </fill>
    <fill>
      <patternFill patternType="solid">
        <fgColor rgb="FF0066CC"/>
        <bgColor rgb="FF008080"/>
      </patternFill>
    </fill>
    <fill>
      <patternFill patternType="solid">
        <fgColor rgb="FFFF9900"/>
        <bgColor rgb="FFFFCC00"/>
      </patternFill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FF"/>
        <bgColor rgb="FFFFFFCC"/>
      </patternFill>
    </fill>
  </fills>
  <borders count="31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/>
      <right/>
      <top style="thin">
        <color rgb="FF333399"/>
      </top>
      <bottom style="double">
        <color rgb="FF333399"/>
      </bottom>
      <diagonal/>
    </border>
    <border diagonalUp="false" diagonalDown="false">
      <left/>
      <right/>
      <top/>
      <bottom style="double">
        <color rgb="FFFF9900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thin"/>
      <right style="thin"/>
      <top style="hair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hair"/>
      <top style="thin"/>
      <bottom style="hair"/>
      <diagonal/>
    </border>
    <border diagonalUp="false" diagonalDown="false">
      <left style="hair"/>
      <right style="hair"/>
      <top style="thin"/>
      <bottom style="hair"/>
      <diagonal/>
    </border>
    <border diagonalUp="false" diagonalDown="false">
      <left style="hair"/>
      <right style="thin"/>
      <top style="thin"/>
      <bottom style="hair"/>
      <diagonal/>
    </border>
    <border diagonalUp="false" diagonalDown="false">
      <left style="thin"/>
      <right style="hair"/>
      <top style="hair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 style="thin"/>
      <top style="hair"/>
      <bottom style="hair"/>
      <diagonal/>
    </border>
    <border diagonalUp="false" diagonalDown="false">
      <left style="thin"/>
      <right style="hair"/>
      <top style="hair"/>
      <bottom style="thin"/>
      <diagonal/>
    </border>
    <border diagonalUp="false" diagonalDown="false">
      <left style="hair"/>
      <right style="hair"/>
      <top style="hair"/>
      <bottom style="thin"/>
      <diagonal/>
    </border>
    <border diagonalUp="false" diagonalDown="false">
      <left style="hair"/>
      <right style="thin"/>
      <top style="hair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hair"/>
      <top style="thin"/>
      <bottom style="thin"/>
      <diagonal/>
    </border>
    <border diagonalUp="false" diagonalDown="false">
      <left/>
      <right style="hair"/>
      <top style="thin"/>
      <bottom style="thin"/>
      <diagonal/>
    </border>
    <border diagonalUp="false" diagonalDown="false">
      <left style="hair"/>
      <right style="hair"/>
      <top style="thin"/>
      <bottom style="thin"/>
      <diagonal/>
    </border>
    <border diagonalUp="false" diagonalDown="false">
      <left style="hair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</borders>
  <cellStyleXfs count="7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6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5" fillId="8" borderId="0" applyFont="true" applyBorder="false" applyAlignment="true" applyProtection="false">
      <alignment horizontal="general" vertical="bottom" textRotation="0" wrapText="false" indent="0" shrinkToFit="false"/>
    </xf>
    <xf numFmtId="164" fontId="5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1" borderId="0" applyFont="true" applyBorder="false" applyAlignment="true" applyProtection="false">
      <alignment horizontal="general" vertical="bottom" textRotation="0" wrapText="false" indent="0" shrinkToFit="false"/>
    </xf>
    <xf numFmtId="164" fontId="5" fillId="12" borderId="0" applyFont="true" applyBorder="false" applyAlignment="true" applyProtection="false">
      <alignment horizontal="general" vertical="bottom" textRotation="0" wrapText="false" indent="0" shrinkToFit="false"/>
    </xf>
    <xf numFmtId="164" fontId="5" fillId="13" borderId="0" applyFont="true" applyBorder="false" applyAlignment="true" applyProtection="false">
      <alignment horizontal="general" vertical="bottom" textRotation="0" wrapText="false" indent="0" shrinkToFit="false"/>
    </xf>
    <xf numFmtId="164" fontId="5" fillId="14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5" fillId="12" borderId="0" applyFont="true" applyBorder="false" applyAlignment="true" applyProtection="false">
      <alignment horizontal="general" vertical="bottom" textRotation="0" wrapText="false" indent="0" shrinkToFit="false"/>
    </xf>
    <xf numFmtId="164" fontId="5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7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1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9" borderId="0" applyFont="true" applyBorder="false" applyAlignment="true" applyProtection="false">
      <alignment horizontal="general" vertical="bottom" textRotation="0" wrapText="false" indent="0" shrinkToFit="false"/>
    </xf>
    <xf numFmtId="164" fontId="6" fillId="20" borderId="1" applyFont="true" applyBorder="true" applyAlignment="true" applyProtection="false">
      <alignment horizontal="general" vertical="bottom" textRotation="0" wrapText="false" indent="0" shrinkToFit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8" fillId="9" borderId="1" applyFont="true" applyBorder="true" applyAlignment="true" applyProtection="false">
      <alignment horizontal="general" vertical="bottom" textRotation="0" wrapText="false" indent="0" shrinkToFit="false"/>
    </xf>
    <xf numFmtId="164" fontId="9" fillId="20" borderId="2" applyFont="true" applyBorder="true" applyAlignment="true" applyProtection="false">
      <alignment horizontal="general" vertical="bottom" textRotation="0" wrapText="false" indent="0" shrinkToFit="false"/>
    </xf>
    <xf numFmtId="164" fontId="10" fillId="0" borderId="3" applyFont="true" applyBorder="true" applyAlignment="true" applyProtection="false">
      <alignment horizontal="general" vertical="bottom" textRotation="0" wrapText="false" indent="0" shrinkToFit="false"/>
    </xf>
    <xf numFmtId="164" fontId="11" fillId="21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4" fillId="0" borderId="4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0" xfId="71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71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71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7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0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21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23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right" vertical="center" textRotation="0" wrapText="true" indent="0" shrinkToFit="false"/>
      <protection locked="true" hidden="false"/>
    </xf>
    <xf numFmtId="170" fontId="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0" fontId="24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70" fontId="2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2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2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25" fillId="2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2" borderId="0" xfId="7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22" borderId="0" xfId="71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22" borderId="0" xfId="71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8" fillId="2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2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2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20" fillId="2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26" fillId="2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2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2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2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2" borderId="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2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2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2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0" fillId="2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1" fillId="2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6" fillId="2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2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2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2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1" fillId="2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2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2" borderId="6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0" fillId="2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0" fillId="2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8" fillId="2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2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22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22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2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1" fillId="22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29" fillId="22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2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22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6" fillId="22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0" fillId="22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30" fillId="2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9" fillId="2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2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22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2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2" borderId="1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6" fillId="22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22" borderId="2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31" fillId="22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2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59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59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59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59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2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5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5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2" fillId="0" borderId="0" xfId="7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0" xfId="7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7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8" borderId="5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0" fillId="8" borderId="22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0" fillId="8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8" borderId="6" xfId="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0" fillId="8" borderId="6" xfId="0" applyFont="true" applyBorder="true" applyAlignment="true" applyProtection="false">
      <alignment horizontal="center" vertical="bottom" textRotation="90" wrapText="true" indent="0" shrinkToFit="false"/>
      <protection locked="true" hidden="false"/>
    </xf>
    <xf numFmtId="164" fontId="20" fillId="8" borderId="6" xfId="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0" fillId="8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0" fillId="8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8" borderId="24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17" fillId="8" borderId="25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17" fillId="8" borderId="26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9" fontId="17" fillId="8" borderId="26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33" fillId="8" borderId="26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17" fillId="8" borderId="27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distributed" textRotation="0" wrapText="true" indent="0" shrinkToFit="false"/>
      <protection locked="true" hidden="false"/>
    </xf>
    <xf numFmtId="169" fontId="2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26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0" fillId="0" borderId="5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70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8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0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28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9" fontId="0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22" borderId="5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73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28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0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2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8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0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1" fontId="2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0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1" fontId="2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3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8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1" fontId="39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21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21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0" fontId="21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8" fillId="0" borderId="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6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0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22" borderId="5" xfId="64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70" fontId="0" fillId="22" borderId="5" xfId="6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1" fillId="22" borderId="5" xfId="6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0" fillId="22" borderId="5" xfId="7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6" fillId="22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22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22" borderId="28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22" borderId="0" xfId="59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22" borderId="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0" fillId="22" borderId="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22" borderId="5" xfId="64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0" fillId="22" borderId="5" xfId="6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2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0" fillId="22" borderId="5" xfId="64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0" fillId="2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41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0" fillId="22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0" fillId="2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22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0" fontId="20" fillId="22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22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22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9" fontId="21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0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3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3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38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8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1" fontId="26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2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71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0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7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3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8" fillId="0" borderId="5" xfId="7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8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26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28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72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0" fillId="22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22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24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0" fillId="0" borderId="5" xfId="0" applyFont="true" applyBorder="true" applyAlignment="true" applyProtection="false">
      <alignment horizontal="justify" vertical="center" textRotation="0" wrapText="false" indent="0" shrinkToFit="false"/>
      <protection locked="true" hidden="false"/>
    </xf>
    <xf numFmtId="171" fontId="26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0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2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9" fontId="26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6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0" borderId="28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71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9" fontId="0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7" fillId="0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0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0" fontId="28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0" fontId="20" fillId="0" borderId="5" xfId="71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26" fillId="0" borderId="5" xfId="71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0" fillId="0" borderId="5" xfId="71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0" fillId="0" borderId="5" xfId="7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0" fillId="0" borderId="28" xfId="71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21" fillId="0" borderId="2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4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0" fillId="0" borderId="5" xfId="6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0" fillId="0" borderId="5" xfId="7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5" xfId="64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70" fontId="0" fillId="0" borderId="5" xfId="6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1" fillId="0" borderId="5" xfId="6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59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0" fillId="0" borderId="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5" xfId="64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0" fillId="0" borderId="5" xfId="64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0" fillId="0" borderId="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5" xfId="4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5" xfId="6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2" borderId="5" xfId="57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0" fillId="22" borderId="5" xfId="5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0" fillId="22" borderId="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8" fillId="22" borderId="5" xfId="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" xfId="57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2" fontId="0" fillId="0" borderId="5" xfId="59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8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4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1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1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0" fillId="22" borderId="5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0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2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6" fillId="2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70" fontId="28" fillId="22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2" fontId="26" fillId="22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4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2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22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7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3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3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38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22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0" fillId="2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1" fillId="2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1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5" xfId="72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0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5" xfId="7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4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44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4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0" fillId="0" borderId="5" xfId="5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5" xfId="7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20" fillId="0" borderId="5" xfId="7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26" fillId="0" borderId="5" xfId="7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5" xfId="7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0" fillId="0" borderId="28" xfId="7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7" fillId="0" borderId="24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17" fillId="0" borderId="25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17" fillId="0" borderId="26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9" fontId="17" fillId="0" borderId="26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33" fillId="0" borderId="26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17" fillId="0" borderId="27" xfId="0" applyFont="true" applyBorder="true" applyAlignment="true" applyProtection="false">
      <alignment horizontal="center" vertical="distributed" textRotation="0" wrapText="tru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distributed" textRotation="0" wrapText="true" indent="0" shrinkToFit="false"/>
      <protection locked="true" hidden="false"/>
    </xf>
    <xf numFmtId="164" fontId="43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7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7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7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5" fillId="21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56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6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56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57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8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</cellXfs>
  <cellStyles count="59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1. izcēlums" xfId="20" builtinId="53" customBuiltin="true"/>
    <cellStyle name="2. izcēlums" xfId="21" builtinId="53" customBuiltin="true"/>
    <cellStyle name="20% no 1. izcēluma" xfId="22" builtinId="53" customBuiltin="true"/>
    <cellStyle name="20% no 2. izcēluma" xfId="23" builtinId="53" customBuiltin="true"/>
    <cellStyle name="20% no 3. izcēluma" xfId="24" builtinId="53" customBuiltin="true"/>
    <cellStyle name="20% no 4. izcēluma" xfId="25" builtinId="53" customBuiltin="true"/>
    <cellStyle name="20% no 5. izcēluma" xfId="26" builtinId="53" customBuiltin="true"/>
    <cellStyle name="20% no 6. izcēluma" xfId="27" builtinId="53" customBuiltin="true"/>
    <cellStyle name="3. izcēlums " xfId="28" builtinId="53" customBuiltin="true"/>
    <cellStyle name="4. izcēlums" xfId="29" builtinId="53" customBuiltin="true"/>
    <cellStyle name="40% no 1. izcēluma" xfId="30" builtinId="53" customBuiltin="true"/>
    <cellStyle name="40% no 2. izcēluma" xfId="31" builtinId="53" customBuiltin="true"/>
    <cellStyle name="40% no 3. izcēluma" xfId="32" builtinId="53" customBuiltin="true"/>
    <cellStyle name="40% no 4. izcēluma" xfId="33" builtinId="53" customBuiltin="true"/>
    <cellStyle name="40% no 5. izcēluma" xfId="34" builtinId="53" customBuiltin="true"/>
    <cellStyle name="40% no 6. izcēluma" xfId="35" builtinId="53" customBuiltin="true"/>
    <cellStyle name="5. izcēlums" xfId="36" builtinId="53" customBuiltin="true"/>
    <cellStyle name="6. izcēlums" xfId="37" builtinId="53" customBuiltin="true"/>
    <cellStyle name="60% no 1. izcēluma" xfId="38" builtinId="53" customBuiltin="true"/>
    <cellStyle name="60% no 2. izcēluma" xfId="39" builtinId="53" customBuiltin="true"/>
    <cellStyle name="60% no 3. izcēluma" xfId="40" builtinId="53" customBuiltin="true"/>
    <cellStyle name="60% no 4. izcēluma" xfId="41" builtinId="53" customBuiltin="true"/>
    <cellStyle name="60% no 5. izcēluma" xfId="42" builtinId="53" customBuiltin="true"/>
    <cellStyle name="60% no 6. izcēluma" xfId="43" builtinId="53" customBuiltin="true"/>
    <cellStyle name="Aprēķināšana" xfId="44" builtinId="53" customBuiltin="true"/>
    <cellStyle name="Brīdinājuma teksts" xfId="45" builtinId="53" customBuiltin="true"/>
    <cellStyle name="Comma 2" xfId="46" builtinId="53" customBuiltin="true"/>
    <cellStyle name="Comma 2 2" xfId="47" builtinId="53" customBuiltin="true"/>
    <cellStyle name="Comma 2 3" xfId="48" builtinId="53" customBuiltin="true"/>
    <cellStyle name="Comma 2 3 2" xfId="49" builtinId="53" customBuiltin="true"/>
    <cellStyle name="Comma 3" xfId="50" builtinId="53" customBuiltin="true"/>
    <cellStyle name="Currency 2" xfId="51" builtinId="53" customBuiltin="true"/>
    <cellStyle name="Ievade" xfId="52" builtinId="53" customBuiltin="true"/>
    <cellStyle name="Izvade" xfId="53" builtinId="53" customBuiltin="true"/>
    <cellStyle name="Kopsumma" xfId="54" builtinId="53" customBuiltin="true"/>
    <cellStyle name="Neitrāls" xfId="55" builtinId="53" customBuiltin="true"/>
    <cellStyle name="Normal 10" xfId="56" builtinId="53" customBuiltin="true"/>
    <cellStyle name="Normal 2" xfId="57" builtinId="53" customBuiltin="true"/>
    <cellStyle name="Normal 2 2" xfId="58" builtinId="53" customBuiltin="true"/>
    <cellStyle name="Normal 2 2 2" xfId="59" builtinId="53" customBuiltin="true"/>
    <cellStyle name="Normal 2 2_PS Tame Grobinas bernudarzs 07.03.08." xfId="60" builtinId="53" customBuiltin="true"/>
    <cellStyle name="Normal 2 3" xfId="61" builtinId="53" customBuiltin="true"/>
    <cellStyle name="Normal 2_Apjomi Transporta Autobāze Duntes iela Rīga" xfId="62" builtinId="53" customBuiltin="true"/>
    <cellStyle name="Normal 3" xfId="63" builtinId="53" customBuiltin="true"/>
    <cellStyle name="Normal 4" xfId="64" builtinId="53" customBuiltin="true"/>
    <cellStyle name="Normal 5" xfId="65" builtinId="53" customBuiltin="true"/>
    <cellStyle name="Normal_tame" xfId="66" builtinId="53" customBuiltin="true"/>
    <cellStyle name="Nosaukums" xfId="67" builtinId="53" customBuiltin="true"/>
    <cellStyle name="Percent 2" xfId="68" builtinId="53" customBuiltin="true"/>
    <cellStyle name="Saistītā šūna" xfId="69" builtinId="53" customBuiltin="true"/>
    <cellStyle name="Stils 1" xfId="70" builtinId="53" customBuiltin="true"/>
    <cellStyle name="Style 1" xfId="71" builtinId="53" customBuiltin="true"/>
    <cellStyle name="Стиль 1" xfId="72" builtinId="53" customBuiltin="true"/>
  </cellStyles>
  <dxfs count="4"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2152080</xdr:colOff>
      <xdr:row>1</xdr:row>
      <xdr:rowOff>144360</xdr:rowOff>
    </xdr:from>
    <xdr:to>
      <xdr:col>2</xdr:col>
      <xdr:colOff>1331640</xdr:colOff>
      <xdr:row>1</xdr:row>
      <xdr:rowOff>144360</xdr:rowOff>
    </xdr:to>
    <xdr:sp>
      <xdr:nvSpPr>
        <xdr:cNvPr id="0" name="Line 1"/>
        <xdr:cNvSpPr/>
      </xdr:nvSpPr>
      <xdr:spPr>
        <a:xfrm>
          <a:off x="2685240" y="325080"/>
          <a:ext cx="4180320" cy="0"/>
        </a:xfrm>
        <a:prstGeom prst="line">
          <a:avLst/>
        </a:prstGeom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43"/>
  <sheetViews>
    <sheetView windowProtection="false" showFormulas="false" showGridLines="true" showRowColHeaders="true" showZeros="false" rightToLeft="false" tabSelected="false" showOutlineSymbols="true" defaultGridColor="true" view="normal" topLeftCell="A1" colorId="64" zoomScale="100" zoomScaleNormal="100" zoomScalePageLayoutView="90" workbookViewId="0">
      <selection pane="topLeft" activeCell="C32" activeCellId="0" sqref="C32"/>
    </sheetView>
  </sheetViews>
  <sheetFormatPr defaultRowHeight="12.8"/>
  <cols>
    <col collapsed="false" hidden="false" max="1" min="1" style="1" width="7.56122448979592"/>
    <col collapsed="false" hidden="false" max="2" min="2" style="1" width="70.8724489795918"/>
    <col collapsed="false" hidden="false" max="3" min="3" style="1" width="25.9183673469388"/>
    <col collapsed="false" hidden="false" max="1025" min="4" style="1" width="9.04591836734694"/>
  </cols>
  <sheetData>
    <row r="1" customFormat="false" ht="14.25" hidden="false" customHeight="false" outlineLevel="0" collapsed="false">
      <c r="A1" s="0"/>
      <c r="B1" s="0"/>
      <c r="C1" s="2" t="s">
        <v>0</v>
      </c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false" outlineLevel="0" collapsed="false">
      <c r="A2" s="0"/>
      <c r="B2" s="0"/>
      <c r="C2" s="3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0"/>
      <c r="B3" s="4" t="s">
        <v>1</v>
      </c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0"/>
      <c r="B4" s="5"/>
      <c r="C4" s="6" t="s">
        <v>2</v>
      </c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0"/>
      <c r="B5" s="5"/>
      <c r="C5" s="6" t="s">
        <v>3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tru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4.25" hidden="false" customHeight="false" outlineLevel="0" collapsed="false">
      <c r="A7" s="7"/>
      <c r="B7" s="0"/>
      <c r="C7" s="0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0.25" hidden="false" customHeight="false" outlineLevel="0" collapsed="false">
      <c r="A8" s="0"/>
      <c r="B8" s="8" t="s">
        <v>4</v>
      </c>
      <c r="C8" s="0"/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0.25" hidden="false" customHeight="false" outlineLevel="0" collapsed="false">
      <c r="A9" s="0"/>
      <c r="B9" s="9"/>
      <c r="C9" s="0"/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12" customFormat="true" ht="12.75" hidden="false" customHeight="false" outlineLevel="0" collapsed="false">
      <c r="A10" s="10" t="s">
        <v>5</v>
      </c>
      <c r="B10" s="11"/>
      <c r="C10" s="11"/>
      <c r="D10" s="11"/>
    </row>
    <row r="11" s="14" customFormat="true" ht="33" hidden="false" customHeight="true" outlineLevel="0" collapsed="false">
      <c r="A11" s="13" t="s">
        <v>6</v>
      </c>
      <c r="B11" s="13"/>
      <c r="C11" s="13"/>
    </row>
    <row r="12" s="12" customFormat="true" ht="12.75" hidden="false" customHeight="false" outlineLevel="0" collapsed="false">
      <c r="A12" s="10" t="s">
        <v>7</v>
      </c>
      <c r="B12" s="11"/>
      <c r="C12" s="11"/>
    </row>
    <row r="13" customFormat="false" ht="15" hidden="false" customHeight="true" outlineLevel="0" collapsed="false">
      <c r="A13" s="10" t="s">
        <v>8</v>
      </c>
      <c r="B13" s="8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" hidden="false" customHeight="true" outlineLevel="0" collapsed="false">
      <c r="A14" s="10" t="s">
        <v>9</v>
      </c>
      <c r="B14" s="8"/>
      <c r="C14" s="0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5" hidden="false" customHeight="true" outlineLevel="0" collapsed="false">
      <c r="A15" s="10"/>
      <c r="B15" s="8"/>
      <c r="C15" s="0"/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" hidden="false" customHeight="false" outlineLevel="0" collapsed="false">
      <c r="A16" s="0"/>
      <c r="B16" s="15"/>
      <c r="C16" s="16" t="s">
        <v>10</v>
      </c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0"/>
      <c r="B17" s="0"/>
      <c r="C17" s="0"/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5.75" hidden="false" customHeight="true" outlineLevel="0" collapsed="false">
      <c r="A18" s="17" t="s">
        <v>11</v>
      </c>
      <c r="B18" s="17" t="s">
        <v>12</v>
      </c>
      <c r="C18" s="18" t="s">
        <v>13</v>
      </c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.75" hidden="false" customHeight="true" outlineLevel="0" collapsed="false">
      <c r="A19" s="17"/>
      <c r="B19" s="17"/>
      <c r="C19" s="18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5.75" hidden="false" customHeight="true" outlineLevel="0" collapsed="false">
      <c r="A20" s="17"/>
      <c r="B20" s="17"/>
      <c r="C20" s="18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false" outlineLevel="0" collapsed="false">
      <c r="A21" s="0"/>
      <c r="B21" s="0"/>
      <c r="C21" s="0"/>
      <c r="D21" s="0"/>
      <c r="E21" s="0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s="12" customFormat="true" ht="12.75" hidden="false" customHeight="false" outlineLevel="0" collapsed="false">
      <c r="A22" s="19"/>
      <c r="B22" s="19"/>
      <c r="C22" s="20"/>
    </row>
    <row r="23" s="24" customFormat="true" ht="12.75" hidden="false" customHeight="false" outlineLevel="0" collapsed="false">
      <c r="A23" s="21" t="n">
        <v>1</v>
      </c>
      <c r="B23" s="22" t="s">
        <v>14</v>
      </c>
      <c r="C23" s="23" t="n">
        <f aca="false">'Kopsavilkums Nr.1.'!D36</f>
        <v>0</v>
      </c>
    </row>
    <row r="24" s="12" customFormat="true" ht="12.75" hidden="false" customHeight="false" outlineLevel="0" collapsed="false">
      <c r="A24" s="25"/>
      <c r="B24" s="26"/>
      <c r="C24" s="27"/>
    </row>
    <row r="25" customFormat="false" ht="12.75" hidden="false" customHeight="false" outlineLevel="0" collapsed="false">
      <c r="A25" s="25"/>
      <c r="B25" s="28" t="s">
        <v>15</v>
      </c>
      <c r="C25" s="29" t="n">
        <f aca="false">SUM(C23:C24)</f>
        <v>0</v>
      </c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3.4" hidden="false" customHeight="false" outlineLevel="0" collapsed="false">
      <c r="A26" s="25"/>
      <c r="B26" s="28" t="s">
        <v>16</v>
      </c>
      <c r="C26" s="29"/>
      <c r="D26" s="0"/>
      <c r="E26" s="0"/>
      <c r="F26" s="0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.4" hidden="false" customHeight="false" outlineLevel="0" collapsed="false">
      <c r="A27" s="25"/>
      <c r="B27" s="28" t="s">
        <v>15</v>
      </c>
      <c r="C27" s="29"/>
      <c r="D27" s="0"/>
      <c r="E27" s="0"/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s="33" customFormat="true" ht="12.75" hidden="false" customHeight="false" outlineLevel="0" collapsed="false">
      <c r="A28" s="30"/>
      <c r="B28" s="31" t="s">
        <v>17</v>
      </c>
      <c r="C28" s="32" t="n">
        <f aca="false">C25*0.21</f>
        <v>0</v>
      </c>
    </row>
    <row r="29" s="33" customFormat="true" ht="12.75" hidden="false" customHeight="false" outlineLevel="0" collapsed="false">
      <c r="A29" s="30"/>
      <c r="B29" s="34" t="s">
        <v>18</v>
      </c>
      <c r="C29" s="35" t="n">
        <f aca="false">C25+C28</f>
        <v>0</v>
      </c>
    </row>
    <row r="30" s="33" customFormat="true" ht="12.75" hidden="false" customHeight="false" outlineLevel="0" collapsed="false">
      <c r="A30" s="0"/>
      <c r="B30" s="0"/>
      <c r="C30" s="0"/>
    </row>
    <row r="31" customFormat="false" ht="12.75" hidden="false" customHeight="false" outlineLevel="0" collapsed="false">
      <c r="A31" s="36" t="s">
        <v>19</v>
      </c>
      <c r="B31" s="37"/>
      <c r="C31" s="38"/>
      <c r="D31" s="39"/>
      <c r="E31" s="40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customFormat="false" ht="12.75" hidden="false" customHeight="false" outlineLevel="0" collapsed="false">
      <c r="A32" s="37"/>
      <c r="B32" s="37"/>
      <c r="C32" s="38"/>
      <c r="D32" s="39"/>
      <c r="E32" s="40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customFormat="false" ht="12.75" hidden="false" customHeight="true" outlineLevel="0" collapsed="false">
      <c r="A33" s="41" t="s">
        <v>20</v>
      </c>
      <c r="B33" s="41"/>
      <c r="C33" s="41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</row>
    <row r="34" customFormat="false" ht="12.75" hidden="false" customHeight="true" outlineLevel="0" collapsed="false">
      <c r="A34" s="42" t="s">
        <v>21</v>
      </c>
      <c r="B34" s="42"/>
      <c r="C34" s="4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customFormat="false" ht="42.75" hidden="false" customHeight="true" outlineLevel="0" collapsed="false">
      <c r="A35" s="42"/>
      <c r="B35" s="42"/>
      <c r="C35" s="4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customFormat="false" ht="12.75" hidden="false" customHeight="false" outlineLevel="0" collapsed="false">
      <c r="B36" s="0"/>
    </row>
    <row r="37" customFormat="false" ht="12.75" hidden="false" customHeight="false" outlineLevel="0" collapsed="false">
      <c r="B37" s="43" t="s">
        <v>22</v>
      </c>
    </row>
    <row r="38" customFormat="false" ht="4.5" hidden="false" customHeight="true" outlineLevel="0" collapsed="false">
      <c r="B38" s="0"/>
    </row>
    <row r="39" customFormat="false" ht="12.75" hidden="false" customHeight="false" outlineLevel="0" collapsed="false">
      <c r="B39" s="44" t="s">
        <v>23</v>
      </c>
    </row>
    <row r="40" customFormat="false" ht="12.75" hidden="false" customHeight="false" outlineLevel="0" collapsed="false">
      <c r="B40" s="0"/>
    </row>
    <row r="41" customFormat="false" ht="12.75" hidden="false" customHeight="false" outlineLevel="0" collapsed="false">
      <c r="B41" s="45" t="s">
        <v>24</v>
      </c>
    </row>
    <row r="42" customFormat="false" ht="4.5" hidden="false" customHeight="true" outlineLevel="0" collapsed="false">
      <c r="B42" s="0"/>
    </row>
    <row r="43" customFormat="false" ht="12.75" hidden="false" customHeight="false" outlineLevel="0" collapsed="false">
      <c r="B43" s="1" t="s">
        <v>23</v>
      </c>
    </row>
  </sheetData>
  <mergeCells count="7">
    <mergeCell ref="A11:C11"/>
    <mergeCell ref="A18:A20"/>
    <mergeCell ref="B18:B20"/>
    <mergeCell ref="C18:C20"/>
    <mergeCell ref="A33:C33"/>
    <mergeCell ref="A34:C34"/>
    <mergeCell ref="A35:C35"/>
  </mergeCells>
  <printOptions headings="false" gridLines="false" gridLinesSet="true" horizontalCentered="true" verticalCentered="false"/>
  <pageMargins left="0.590277777777778" right="0" top="0.984027777777778" bottom="0.9840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69"/>
  <sheetViews>
    <sheetView windowProtection="false" showFormulas="false" showGridLines="true" showRowColHeaders="true" showZeros="false" rightToLeft="false" tabSelected="false" showOutlineSymbols="true" defaultGridColor="true" view="normal" topLeftCell="A46" colorId="64" zoomScale="90" zoomScaleNormal="90" zoomScalePageLayoutView="90" workbookViewId="0">
      <selection pane="topLeft" activeCell="C62" activeCellId="0" sqref="C62"/>
    </sheetView>
  </sheetViews>
  <sheetFormatPr defaultRowHeight="12.8"/>
  <cols>
    <col collapsed="false" hidden="false" max="1" min="1" style="194" width="4.72448979591837"/>
    <col collapsed="false" hidden="false" max="2" min="2" style="195" width="4.18367346938776"/>
    <col collapsed="false" hidden="false" max="3" min="3" style="1" width="46.5714285714286"/>
    <col collapsed="false" hidden="false" max="4" min="4" style="1" width="6.20918367346939"/>
    <col collapsed="false" hidden="false" max="5" min="5" style="103" width="9.04591836734694"/>
    <col collapsed="false" hidden="false" max="6" min="6" style="104" width="6.75"/>
    <col collapsed="false" hidden="false" max="7" min="7" style="1" width="7.56122448979592"/>
    <col collapsed="false" hidden="false" max="8" min="8" style="1" width="8.10204081632653"/>
    <col collapsed="false" hidden="false" max="9" min="9" style="1" width="11.5204081632653"/>
    <col collapsed="false" hidden="false" max="10" min="10" style="1" width="9.98979591836735"/>
    <col collapsed="false" hidden="false" max="11" min="11" style="1" width="9.17857142857143"/>
    <col collapsed="false" hidden="false" max="12" min="12" style="196" width="7.56122448979592"/>
    <col collapsed="false" hidden="false" max="14" min="13" style="1" width="9.98979591836735"/>
    <col collapsed="false" hidden="false" max="15" min="15" style="1" width="10.2602040816327"/>
    <col collapsed="false" hidden="false" max="16" min="16" style="1" width="11.0714285714286"/>
    <col collapsed="false" hidden="false" max="1022" min="17" style="1" width="9.04591836734694"/>
  </cols>
  <sheetData>
    <row r="1" customFormat="false" ht="13.8" hidden="tru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</row>
    <row r="2" customFormat="false" ht="12.8" hidden="tru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</row>
    <row r="3" customFormat="false" ht="12.8" hidden="tru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374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375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P65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I10" s="0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</row>
    <row r="12" customFormat="false" ht="9" hidden="false" customHeight="tru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</row>
    <row r="14" customFormat="false" ht="59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</row>
    <row r="15" customFormat="false" ht="21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</row>
    <row r="16" s="391" customFormat="true" ht="12.75" hidden="false" customHeight="true" outlineLevel="0" collapsed="false">
      <c r="A16" s="385" t="n">
        <v>1</v>
      </c>
      <c r="B16" s="386" t="n">
        <v>2</v>
      </c>
      <c r="C16" s="387" t="n">
        <v>3</v>
      </c>
      <c r="D16" s="387" t="n">
        <v>4</v>
      </c>
      <c r="E16" s="387" t="n">
        <v>5</v>
      </c>
      <c r="F16" s="387" t="n">
        <v>6</v>
      </c>
      <c r="G16" s="388" t="n">
        <v>7</v>
      </c>
      <c r="H16" s="387" t="n">
        <v>8</v>
      </c>
      <c r="I16" s="387" t="n">
        <v>9</v>
      </c>
      <c r="J16" s="387" t="n">
        <v>10</v>
      </c>
      <c r="K16" s="389" t="n">
        <v>11</v>
      </c>
      <c r="L16" s="387" t="n">
        <v>12</v>
      </c>
      <c r="M16" s="387" t="n">
        <v>13</v>
      </c>
      <c r="N16" s="387" t="n">
        <v>14</v>
      </c>
      <c r="O16" s="387" t="n">
        <v>15</v>
      </c>
      <c r="P16" s="390" t="n">
        <v>16</v>
      </c>
      <c r="AMI16" s="0"/>
      <c r="AMJ16" s="0"/>
    </row>
    <row r="17" s="211" customFormat="true" ht="13.4" hidden="false" customHeight="false" outlineLevel="0" collapsed="false">
      <c r="A17" s="151"/>
      <c r="B17" s="204"/>
      <c r="C17" s="338" t="s">
        <v>269</v>
      </c>
      <c r="D17" s="206"/>
      <c r="E17" s="206"/>
      <c r="F17" s="206"/>
      <c r="G17" s="151"/>
      <c r="H17" s="206"/>
      <c r="I17" s="153"/>
      <c r="J17" s="153"/>
      <c r="K17" s="208"/>
      <c r="L17" s="209"/>
      <c r="M17" s="210"/>
      <c r="N17" s="210"/>
      <c r="O17" s="210"/>
      <c r="P17" s="313"/>
      <c r="AMI17" s="0"/>
      <c r="AMJ17" s="0"/>
    </row>
    <row r="18" customFormat="false" ht="13.4" hidden="false" customHeight="false" outlineLevel="0" collapsed="false">
      <c r="A18" s="148" t="n">
        <v>1</v>
      </c>
      <c r="B18" s="149" t="s">
        <v>67</v>
      </c>
      <c r="C18" s="212" t="s">
        <v>376</v>
      </c>
      <c r="D18" s="206" t="s">
        <v>166</v>
      </c>
      <c r="E18" s="255" t="n">
        <v>250</v>
      </c>
      <c r="F18" s="23"/>
      <c r="G18" s="151"/>
      <c r="H18" s="153"/>
      <c r="I18" s="153"/>
      <c r="J18" s="153"/>
      <c r="K18" s="155" t="n">
        <f aca="false">ROUND(SUM(J18+H18+I18),2)</f>
        <v>0</v>
      </c>
      <c r="L18" s="215" t="n">
        <f aca="false">ROUND(F18*$E18,1)</f>
        <v>0</v>
      </c>
      <c r="M18" s="157" t="n">
        <f aca="false">ROUND(E18*H18,2)</f>
        <v>0</v>
      </c>
      <c r="N18" s="157" t="n">
        <f aca="false">ROUND(I18*E18,2)</f>
        <v>0</v>
      </c>
      <c r="O18" s="157" t="n">
        <f aca="false">ROUND(J18*E18,2)</f>
        <v>0</v>
      </c>
      <c r="P18" s="158" t="n">
        <f aca="false">ROUND(M18+N18+O18,2)</f>
        <v>0</v>
      </c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</row>
    <row r="19" customFormat="false" ht="14.25" hidden="false" customHeight="true" outlineLevel="0" collapsed="false">
      <c r="A19" s="148" t="n">
        <v>2</v>
      </c>
      <c r="B19" s="149" t="s">
        <v>67</v>
      </c>
      <c r="C19" s="212" t="s">
        <v>99</v>
      </c>
      <c r="D19" s="206" t="s">
        <v>98</v>
      </c>
      <c r="E19" s="23" t="n">
        <v>7.5</v>
      </c>
      <c r="F19" s="23"/>
      <c r="G19" s="151"/>
      <c r="H19" s="214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</row>
    <row r="20" customFormat="false" ht="13.4" hidden="false" customHeight="false" outlineLevel="0" collapsed="false">
      <c r="A20" s="148" t="n">
        <v>3</v>
      </c>
      <c r="B20" s="149" t="s">
        <v>67</v>
      </c>
      <c r="C20" s="212" t="s">
        <v>100</v>
      </c>
      <c r="D20" s="206" t="s">
        <v>77</v>
      </c>
      <c r="E20" s="292" t="n">
        <v>1</v>
      </c>
      <c r="F20" s="217"/>
      <c r="G20" s="151"/>
      <c r="H20" s="214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</row>
    <row r="21" customFormat="false" ht="13.4" hidden="false" customHeight="false" outlineLevel="0" collapsed="false">
      <c r="A21" s="148"/>
      <c r="B21" s="243"/>
      <c r="C21" s="244" t="s">
        <v>275</v>
      </c>
      <c r="D21" s="245"/>
      <c r="E21" s="206"/>
      <c r="F21" s="208"/>
      <c r="G21" s="208"/>
      <c r="H21" s="208"/>
      <c r="I21" s="153"/>
      <c r="J21" s="208"/>
      <c r="K21" s="208"/>
      <c r="L21" s="246" t="n">
        <f aca="false">SUM(L18:L20)</f>
        <v>0</v>
      </c>
      <c r="M21" s="247" t="n">
        <f aca="false">SUM(M18:M20)</f>
        <v>0</v>
      </c>
      <c r="N21" s="247" t="n">
        <f aca="false">SUM(N18:N20)</f>
        <v>0</v>
      </c>
      <c r="O21" s="247" t="n">
        <f aca="false">SUM(O18:O20)</f>
        <v>0</v>
      </c>
      <c r="P21" s="248" t="n">
        <f aca="false">SUM(P18:P20)</f>
        <v>0</v>
      </c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</row>
    <row r="22" customFormat="false" ht="13.4" hidden="false" customHeight="false" outlineLevel="0" collapsed="false">
      <c r="A22" s="148"/>
      <c r="B22" s="204"/>
      <c r="C22" s="338" t="s">
        <v>377</v>
      </c>
      <c r="D22" s="206"/>
      <c r="E22" s="206"/>
      <c r="F22" s="217"/>
      <c r="G22" s="217"/>
      <c r="H22" s="217"/>
      <c r="I22" s="217"/>
      <c r="J22" s="217"/>
      <c r="K22" s="217"/>
      <c r="L22" s="251"/>
      <c r="M22" s="23"/>
      <c r="N22" s="23"/>
      <c r="O22" s="23"/>
      <c r="P22" s="252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</row>
    <row r="23" customFormat="false" ht="30.75" hidden="false" customHeight="true" outlineLevel="0" collapsed="false">
      <c r="A23" s="148" t="n">
        <v>4</v>
      </c>
      <c r="B23" s="149" t="s">
        <v>67</v>
      </c>
      <c r="C23" s="212" t="s">
        <v>378</v>
      </c>
      <c r="D23" s="206" t="s">
        <v>90</v>
      </c>
      <c r="E23" s="254" t="n">
        <f aca="false">E38+E47</f>
        <v>407</v>
      </c>
      <c r="F23" s="151"/>
      <c r="G23" s="151"/>
      <c r="H23" s="153"/>
      <c r="I23" s="153"/>
      <c r="J23" s="153"/>
      <c r="K23" s="155" t="n">
        <f aca="false">ROUND(SUM(J23+H23+I23),2)</f>
        <v>0</v>
      </c>
      <c r="L23" s="215" t="n">
        <f aca="false">ROUND(F23*$E23,1)</f>
        <v>0</v>
      </c>
      <c r="M23" s="157" t="n">
        <f aca="false">ROUND(E23*H23,2)</f>
        <v>0</v>
      </c>
      <c r="N23" s="157" t="n">
        <f aca="false">ROUND(I23*E23,2)</f>
        <v>0</v>
      </c>
      <c r="O23" s="157" t="n">
        <f aca="false">ROUND(J23*E23,2)</f>
        <v>0</v>
      </c>
      <c r="P23" s="158" t="n">
        <f aca="false">ROUND(M23+N23+O23,2)</f>
        <v>0</v>
      </c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</row>
    <row r="24" customFormat="false" ht="51.4" hidden="false" customHeight="false" outlineLevel="0" collapsed="false">
      <c r="A24" s="148" t="n">
        <v>5</v>
      </c>
      <c r="B24" s="149" t="s">
        <v>67</v>
      </c>
      <c r="C24" s="212" t="s">
        <v>379</v>
      </c>
      <c r="D24" s="206" t="s">
        <v>90</v>
      </c>
      <c r="E24" s="254" t="n">
        <f aca="false">E23*0.3</f>
        <v>122.1</v>
      </c>
      <c r="F24" s="151"/>
      <c r="G24" s="151"/>
      <c r="H24" s="153"/>
      <c r="I24" s="153"/>
      <c r="J24" s="153"/>
      <c r="K24" s="155" t="n">
        <f aca="false">ROUND(SUM(J24+H24+I24),2)</f>
        <v>0</v>
      </c>
      <c r="L24" s="215" t="n">
        <f aca="false">ROUND(F24*$E24,1)</f>
        <v>0</v>
      </c>
      <c r="M24" s="157" t="n">
        <f aca="false">ROUND(E24*H24,2)</f>
        <v>0</v>
      </c>
      <c r="N24" s="157" t="n">
        <f aca="false">ROUND(I24*E24,2)</f>
        <v>0</v>
      </c>
      <c r="O24" s="157" t="n">
        <f aca="false">ROUND(J24*E24,2)</f>
        <v>0</v>
      </c>
      <c r="P24" s="158" t="n">
        <f aca="false">ROUND(M24+N24+O24,2)</f>
        <v>0</v>
      </c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</row>
    <row r="25" customFormat="false" ht="25.35" hidden="false" customHeight="false" outlineLevel="1" collapsed="false">
      <c r="A25" s="148"/>
      <c r="B25" s="149"/>
      <c r="C25" s="268" t="s">
        <v>380</v>
      </c>
      <c r="D25" s="206" t="s">
        <v>110</v>
      </c>
      <c r="E25" s="301" t="n">
        <v>357</v>
      </c>
      <c r="F25" s="217"/>
      <c r="G25" s="151"/>
      <c r="H25" s="153"/>
      <c r="I25" s="153"/>
      <c r="J25" s="153"/>
      <c r="K25" s="264" t="n">
        <f aca="false">ROUND(SUM(J25+H25+I25),2)</f>
        <v>0</v>
      </c>
      <c r="L25" s="265" t="n">
        <f aca="false">ROUND(F25*$E25,1)</f>
        <v>0</v>
      </c>
      <c r="M25" s="266" t="n">
        <f aca="false">ROUND(E25*H25,2)</f>
        <v>0</v>
      </c>
      <c r="N25" s="266" t="n">
        <f aca="false">ROUND(I25*E25,2)</f>
        <v>0</v>
      </c>
      <c r="O25" s="266" t="n">
        <f aca="false">ROUND(J25*E25,2)</f>
        <v>0</v>
      </c>
      <c r="P25" s="267" t="n">
        <f aca="false">ROUND(M25+N25+O25,2)</f>
        <v>0</v>
      </c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</row>
    <row r="26" customFormat="false" ht="13.4" hidden="false" customHeight="false" outlineLevel="1" collapsed="false">
      <c r="A26" s="148"/>
      <c r="B26" s="253"/>
      <c r="C26" s="268" t="s">
        <v>274</v>
      </c>
      <c r="D26" s="206" t="s">
        <v>110</v>
      </c>
      <c r="E26" s="301" t="n">
        <v>4998</v>
      </c>
      <c r="F26" s="217"/>
      <c r="G26" s="151"/>
      <c r="H26" s="153"/>
      <c r="I26" s="153"/>
      <c r="J26" s="153"/>
      <c r="K26" s="155" t="n">
        <f aca="false">ROUND(SUM(J26+H26+I26),2)</f>
        <v>0</v>
      </c>
      <c r="L26" s="215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157" t="n">
        <f aca="false">ROUND(J26*E26,2)</f>
        <v>0</v>
      </c>
      <c r="P26" s="158" t="n">
        <f aca="false">ROUND(M26+N26+O26,2)</f>
        <v>0</v>
      </c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</row>
    <row r="27" customFormat="false" ht="13.4" hidden="false" customHeight="false" outlineLevel="0" collapsed="false">
      <c r="A27" s="148"/>
      <c r="B27" s="259"/>
      <c r="C27" s="260" t="s">
        <v>381</v>
      </c>
      <c r="D27" s="245"/>
      <c r="E27" s="206"/>
      <c r="F27" s="217"/>
      <c r="G27" s="217"/>
      <c r="H27" s="217"/>
      <c r="I27" s="153"/>
      <c r="J27" s="217"/>
      <c r="K27" s="217"/>
      <c r="L27" s="246" t="n">
        <f aca="false">SUM(L22:L26)</f>
        <v>0</v>
      </c>
      <c r="M27" s="247" t="n">
        <f aca="false">SUM(M22:M26)</f>
        <v>0</v>
      </c>
      <c r="N27" s="247" t="n">
        <f aca="false">SUM(N22:N26)</f>
        <v>0</v>
      </c>
      <c r="O27" s="247" t="n">
        <f aca="false">SUM(O22:O26)</f>
        <v>0</v>
      </c>
      <c r="P27" s="248" t="n">
        <f aca="false">SUM(P22:P26)</f>
        <v>0</v>
      </c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</row>
    <row r="28" customFormat="false" ht="25.35" hidden="false" customHeight="false" outlineLevel="0" collapsed="false">
      <c r="A28" s="148"/>
      <c r="B28" s="204"/>
      <c r="C28" s="338" t="s">
        <v>382</v>
      </c>
      <c r="D28" s="206"/>
      <c r="E28" s="206"/>
      <c r="F28" s="217"/>
      <c r="G28" s="217"/>
      <c r="H28" s="217"/>
      <c r="I28" s="217"/>
      <c r="J28" s="217"/>
      <c r="K28" s="217"/>
      <c r="L28" s="251"/>
      <c r="M28" s="23"/>
      <c r="N28" s="23"/>
      <c r="O28" s="23"/>
      <c r="P28" s="252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</row>
    <row r="29" customFormat="false" ht="42.75" hidden="false" customHeight="true" outlineLevel="0" collapsed="false">
      <c r="A29" s="148" t="n">
        <v>6</v>
      </c>
      <c r="B29" s="149" t="s">
        <v>67</v>
      </c>
      <c r="C29" s="150" t="s">
        <v>383</v>
      </c>
      <c r="D29" s="206" t="s">
        <v>90</v>
      </c>
      <c r="E29" s="151" t="n">
        <v>630</v>
      </c>
      <c r="F29" s="23"/>
      <c r="G29" s="151"/>
      <c r="H29" s="153"/>
      <c r="I29" s="153"/>
      <c r="J29" s="153"/>
      <c r="K29" s="155" t="n">
        <f aca="false">ROUND(SUM(J29+H29+I29),2)</f>
        <v>0</v>
      </c>
      <c r="L29" s="215" t="n">
        <f aca="false">ROUND(F29*$E29,1)</f>
        <v>0</v>
      </c>
      <c r="M29" s="157" t="n">
        <f aca="false">ROUND(E29*H29,2)</f>
        <v>0</v>
      </c>
      <c r="N29" s="157" t="n">
        <f aca="false">ROUND(I29*E29,2)</f>
        <v>0</v>
      </c>
      <c r="O29" s="157" t="n">
        <f aca="false">ROUND(J29*E29,2)</f>
        <v>0</v>
      </c>
      <c r="P29" s="158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</row>
    <row r="30" customFormat="false" ht="12.75" hidden="false" customHeight="true" outlineLevel="1" collapsed="false">
      <c r="A30" s="148"/>
      <c r="B30" s="149"/>
      <c r="C30" s="208" t="s">
        <v>154</v>
      </c>
      <c r="D30" s="206" t="s">
        <v>110</v>
      </c>
      <c r="E30" s="151" t="n">
        <v>102.96</v>
      </c>
      <c r="F30" s="23"/>
      <c r="G30" s="151"/>
      <c r="H30" s="153"/>
      <c r="I30" s="153"/>
      <c r="J30" s="153"/>
      <c r="K30" s="264" t="n">
        <f aca="false">ROUND(SUM(J30+H30+I30),2)</f>
        <v>0</v>
      </c>
      <c r="L30" s="265" t="n">
        <f aca="false">ROUND(F30*$E30,1)</f>
        <v>0</v>
      </c>
      <c r="M30" s="266" t="n">
        <f aca="false">ROUND(E30*H30,2)</f>
        <v>0</v>
      </c>
      <c r="N30" s="266" t="n">
        <f aca="false">ROUND(I30*E30,2)</f>
        <v>0</v>
      </c>
      <c r="O30" s="266" t="n">
        <f aca="false">ROUND(J30*E30,2)</f>
        <v>0</v>
      </c>
      <c r="P30" s="267" t="n">
        <f aca="false">ROUND(M30+N30+O30,2)</f>
        <v>0</v>
      </c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</row>
    <row r="31" customFormat="false" ht="12.75" hidden="false" customHeight="true" outlineLevel="1" collapsed="false">
      <c r="A31" s="148"/>
      <c r="B31" s="253"/>
      <c r="C31" s="208" t="s">
        <v>196</v>
      </c>
      <c r="D31" s="206" t="s">
        <v>110</v>
      </c>
      <c r="E31" s="151" t="n">
        <v>1584</v>
      </c>
      <c r="F31" s="217"/>
      <c r="G31" s="151"/>
      <c r="H31" s="153"/>
      <c r="I31" s="153"/>
      <c r="J31" s="153"/>
      <c r="K31" s="155" t="n">
        <f aca="false">ROUND(SUM(J31+H31+I31),2)</f>
        <v>0</v>
      </c>
      <c r="L31" s="215" t="n">
        <f aca="false">ROUND(F31*$E31,1)</f>
        <v>0</v>
      </c>
      <c r="M31" s="157" t="n">
        <f aca="false">ROUND(E31*H31,2)</f>
        <v>0</v>
      </c>
      <c r="N31" s="157" t="n">
        <f aca="false">ROUND(I31*E31,2)</f>
        <v>0</v>
      </c>
      <c r="O31" s="157" t="n">
        <f aca="false">ROUND(J31*E31,2)</f>
        <v>0</v>
      </c>
      <c r="P31" s="158" t="n">
        <f aca="false">ROUND(M31+N31+O31,2)</f>
        <v>0</v>
      </c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</row>
    <row r="32" customFormat="false" ht="14.25" hidden="false" customHeight="true" outlineLevel="1" collapsed="false">
      <c r="A32" s="148"/>
      <c r="B32" s="253"/>
      <c r="C32" s="208" t="s">
        <v>197</v>
      </c>
      <c r="D32" s="206" t="s">
        <v>90</v>
      </c>
      <c r="E32" s="151" t="n">
        <v>475.2</v>
      </c>
      <c r="F32" s="217"/>
      <c r="G32" s="151"/>
      <c r="H32" s="153"/>
      <c r="I32" s="153"/>
      <c r="J32" s="153"/>
      <c r="K32" s="155" t="n">
        <f aca="false">ROUND(SUM(J32+H32+I32),2)</f>
        <v>0</v>
      </c>
      <c r="L32" s="215" t="n">
        <f aca="false">ROUND(F32*$E32,1)</f>
        <v>0</v>
      </c>
      <c r="M32" s="157" t="n">
        <f aca="false">ROUND(E32*H32,2)</f>
        <v>0</v>
      </c>
      <c r="N32" s="157" t="n">
        <f aca="false">ROUND(I32*E32,2)</f>
        <v>0</v>
      </c>
      <c r="O32" s="157" t="n">
        <f aca="false">ROUND(J32*E32,2)</f>
        <v>0</v>
      </c>
      <c r="P32" s="158" t="n">
        <f aca="false">ROUND(M32+N32+O32,2)</f>
        <v>0</v>
      </c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</row>
    <row r="33" customFormat="false" ht="40.5" hidden="false" customHeight="true" outlineLevel="0" collapsed="false">
      <c r="A33" s="148" t="n">
        <v>7</v>
      </c>
      <c r="B33" s="149" t="s">
        <v>67</v>
      </c>
      <c r="C33" s="150" t="s">
        <v>384</v>
      </c>
      <c r="D33" s="206" t="s">
        <v>90</v>
      </c>
      <c r="E33" s="254" t="n">
        <v>630</v>
      </c>
      <c r="F33" s="23"/>
      <c r="G33" s="151"/>
      <c r="H33" s="153"/>
      <c r="I33" s="153"/>
      <c r="J33" s="153"/>
      <c r="K33" s="264" t="n">
        <f aca="false">ROUND(SUM(J33+H33+I33),2)</f>
        <v>0</v>
      </c>
      <c r="L33" s="265" t="n">
        <f aca="false">ROUND(F33*$E33,1)</f>
        <v>0</v>
      </c>
      <c r="M33" s="266" t="n">
        <f aca="false">ROUND(E33*H33,2)</f>
        <v>0</v>
      </c>
      <c r="N33" s="266" t="n">
        <f aca="false">ROUND(I33*E33,2)</f>
        <v>0</v>
      </c>
      <c r="O33" s="266" t="n">
        <f aca="false">ROUND(J33*E33,2)</f>
        <v>0</v>
      </c>
      <c r="P33" s="267" t="n">
        <f aca="false">ROUND(M33+N33+O33,2)</f>
        <v>0</v>
      </c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</row>
    <row r="34" customFormat="false" ht="12.75" hidden="false" customHeight="true" outlineLevel="1" collapsed="false">
      <c r="A34" s="148"/>
      <c r="B34" s="149"/>
      <c r="C34" s="208" t="s">
        <v>154</v>
      </c>
      <c r="D34" s="206" t="s">
        <v>110</v>
      </c>
      <c r="E34" s="151" t="n">
        <v>102.96</v>
      </c>
      <c r="F34" s="23"/>
      <c r="G34" s="151"/>
      <c r="H34" s="153"/>
      <c r="I34" s="153"/>
      <c r="J34" s="153"/>
      <c r="K34" s="264" t="n">
        <f aca="false">ROUND(SUM(J34+H34+I34),2)</f>
        <v>0</v>
      </c>
      <c r="L34" s="265" t="n">
        <f aca="false">ROUND(F34*$E34,1)</f>
        <v>0</v>
      </c>
      <c r="M34" s="266" t="n">
        <f aca="false">ROUND(E34*H34,2)</f>
        <v>0</v>
      </c>
      <c r="N34" s="266" t="n">
        <f aca="false">ROUND(I34*E34,2)</f>
        <v>0</v>
      </c>
      <c r="O34" s="266" t="n">
        <f aca="false">ROUND(J34*E34,2)</f>
        <v>0</v>
      </c>
      <c r="P34" s="267" t="n">
        <f aca="false">ROUND(M34+N34+O34,2)</f>
        <v>0</v>
      </c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</row>
    <row r="35" customFormat="false" ht="25.5" hidden="false" customHeight="true" outlineLevel="1" collapsed="false">
      <c r="A35" s="148"/>
      <c r="B35" s="149"/>
      <c r="C35" s="208" t="s">
        <v>255</v>
      </c>
      <c r="D35" s="206" t="s">
        <v>110</v>
      </c>
      <c r="E35" s="151" t="n">
        <v>1188</v>
      </c>
      <c r="F35" s="23"/>
      <c r="G35" s="151"/>
      <c r="H35" s="153"/>
      <c r="I35" s="153"/>
      <c r="J35" s="153"/>
      <c r="K35" s="264" t="n">
        <f aca="false">ROUND(SUM(J35+H35+I35),2)</f>
        <v>0</v>
      </c>
      <c r="L35" s="265" t="n">
        <f aca="false">ROUND(F35*$E35,1)</f>
        <v>0</v>
      </c>
      <c r="M35" s="266" t="n">
        <f aca="false">ROUND(E35*H35,2)</f>
        <v>0</v>
      </c>
      <c r="N35" s="266" t="n">
        <f aca="false">ROUND(I35*E35,2)</f>
        <v>0</v>
      </c>
      <c r="O35" s="266" t="n">
        <f aca="false">ROUND(J35*E35,2)</f>
        <v>0</v>
      </c>
      <c r="P35" s="267" t="n">
        <f aca="false">ROUND(M35+N35+O35,2)</f>
        <v>0</v>
      </c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</row>
    <row r="36" customFormat="false" ht="13.4" hidden="false" customHeight="false" outlineLevel="0" collapsed="false">
      <c r="A36" s="148"/>
      <c r="B36" s="259"/>
      <c r="C36" s="260" t="s">
        <v>385</v>
      </c>
      <c r="D36" s="245"/>
      <c r="E36" s="206"/>
      <c r="F36" s="217"/>
      <c r="G36" s="217"/>
      <c r="H36" s="217"/>
      <c r="I36" s="153"/>
      <c r="J36" s="217"/>
      <c r="K36" s="217"/>
      <c r="L36" s="246" t="n">
        <f aca="false">SUM(L28:L35)</f>
        <v>0</v>
      </c>
      <c r="M36" s="247" t="n">
        <f aca="false">SUM(M28:M35)</f>
        <v>0</v>
      </c>
      <c r="N36" s="247" t="n">
        <f aca="false">SUM(N28:N35)</f>
        <v>0</v>
      </c>
      <c r="O36" s="247" t="n">
        <f aca="false">SUM(O28:O35)</f>
        <v>0</v>
      </c>
      <c r="P36" s="248" t="n">
        <f aca="false">SUM(P28:P35)</f>
        <v>0</v>
      </c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</row>
    <row r="37" customFormat="false" ht="25.35" hidden="false" customHeight="false" outlineLevel="0" collapsed="false">
      <c r="A37" s="148"/>
      <c r="B37" s="204"/>
      <c r="C37" s="338" t="s">
        <v>386</v>
      </c>
      <c r="D37" s="206"/>
      <c r="E37" s="206"/>
      <c r="F37" s="217"/>
      <c r="G37" s="217"/>
      <c r="H37" s="217"/>
      <c r="I37" s="217"/>
      <c r="J37" s="217"/>
      <c r="K37" s="217"/>
      <c r="L37" s="251"/>
      <c r="M37" s="23"/>
      <c r="N37" s="23"/>
      <c r="O37" s="23"/>
      <c r="P37" s="252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</row>
    <row r="38" customFormat="false" ht="43.1" hidden="false" customHeight="true" outlineLevel="0" collapsed="false">
      <c r="A38" s="148" t="n">
        <v>8</v>
      </c>
      <c r="B38" s="149" t="s">
        <v>67</v>
      </c>
      <c r="C38" s="150" t="s">
        <v>387</v>
      </c>
      <c r="D38" s="206" t="s">
        <v>90</v>
      </c>
      <c r="E38" s="151" t="n">
        <v>196</v>
      </c>
      <c r="F38" s="23"/>
      <c r="G38" s="151"/>
      <c r="H38" s="153"/>
      <c r="I38" s="153"/>
      <c r="J38" s="153"/>
      <c r="K38" s="155" t="n">
        <f aca="false">ROUND(SUM(J38+H38+I38),2)</f>
        <v>0</v>
      </c>
      <c r="L38" s="215" t="n">
        <f aca="false">ROUND(F38*$E38,1)</f>
        <v>0</v>
      </c>
      <c r="M38" s="157" t="n">
        <f aca="false">ROUND(E38*H38,2)</f>
        <v>0</v>
      </c>
      <c r="N38" s="157" t="n">
        <f aca="false">ROUND(I38*E38,2)</f>
        <v>0</v>
      </c>
      <c r="O38" s="157" t="n">
        <f aca="false">ROUND(J38*E38,2)</f>
        <v>0</v>
      </c>
      <c r="P38" s="158" t="n">
        <f aca="false">ROUND(M38+N38+O38,2)</f>
        <v>0</v>
      </c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</row>
    <row r="39" customFormat="false" ht="13.4" hidden="false" customHeight="false" outlineLevel="1" collapsed="false">
      <c r="A39" s="148"/>
      <c r="B39" s="149"/>
      <c r="C39" s="208" t="s">
        <v>154</v>
      </c>
      <c r="D39" s="206" t="s">
        <v>110</v>
      </c>
      <c r="E39" s="151" t="n">
        <v>33.54</v>
      </c>
      <c r="F39" s="23"/>
      <c r="G39" s="151"/>
      <c r="H39" s="153"/>
      <c r="I39" s="153"/>
      <c r="J39" s="153"/>
      <c r="K39" s="264" t="n">
        <f aca="false">ROUND(SUM(J39+H39+I39),2)</f>
        <v>0</v>
      </c>
      <c r="L39" s="265" t="n">
        <f aca="false">ROUND(F39*$E39,1)</f>
        <v>0</v>
      </c>
      <c r="M39" s="266" t="n">
        <f aca="false">ROUND(E39*H39,2)</f>
        <v>0</v>
      </c>
      <c r="N39" s="266" t="n">
        <f aca="false">ROUND(I39*E39,2)</f>
        <v>0</v>
      </c>
      <c r="O39" s="266" t="n">
        <f aca="false">ROUND(J39*E39,2)</f>
        <v>0</v>
      </c>
      <c r="P39" s="267" t="n">
        <f aca="false">ROUND(M39+N39+O39,2)</f>
        <v>0</v>
      </c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</row>
    <row r="40" customFormat="false" ht="13.4" hidden="false" customHeight="false" outlineLevel="1" collapsed="false">
      <c r="A40" s="148"/>
      <c r="B40" s="253"/>
      <c r="C40" s="208" t="s">
        <v>196</v>
      </c>
      <c r="D40" s="206" t="s">
        <v>110</v>
      </c>
      <c r="E40" s="151" t="n">
        <v>516</v>
      </c>
      <c r="F40" s="217"/>
      <c r="G40" s="151"/>
      <c r="H40" s="153"/>
      <c r="I40" s="153"/>
      <c r="J40" s="153"/>
      <c r="K40" s="155" t="n">
        <f aca="false">ROUND(SUM(J40+H40+I40),2)</f>
        <v>0</v>
      </c>
      <c r="L40" s="215" t="n">
        <f aca="false">ROUND(F40*$E40,1)</f>
        <v>0</v>
      </c>
      <c r="M40" s="157" t="n">
        <f aca="false">ROUND(E40*H40,2)</f>
        <v>0</v>
      </c>
      <c r="N40" s="157" t="n">
        <f aca="false">ROUND(I40*E40,2)</f>
        <v>0</v>
      </c>
      <c r="O40" s="157" t="n">
        <f aca="false">ROUND(J40*E40,2)</f>
        <v>0</v>
      </c>
      <c r="P40" s="158" t="n">
        <f aca="false">ROUND(M40+N40+O40,2)</f>
        <v>0</v>
      </c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</row>
    <row r="41" customFormat="false" ht="13.4" hidden="false" customHeight="false" outlineLevel="1" collapsed="false">
      <c r="A41" s="148"/>
      <c r="B41" s="253"/>
      <c r="C41" s="208" t="s">
        <v>197</v>
      </c>
      <c r="D41" s="206" t="s">
        <v>90</v>
      </c>
      <c r="E41" s="151" t="n">
        <v>154.8</v>
      </c>
      <c r="F41" s="217"/>
      <c r="G41" s="151"/>
      <c r="H41" s="153"/>
      <c r="I41" s="153"/>
      <c r="J41" s="153"/>
      <c r="K41" s="155" t="n">
        <f aca="false">ROUND(SUM(J41+H41+I41),2)</f>
        <v>0</v>
      </c>
      <c r="L41" s="215" t="n">
        <f aca="false">ROUND(F41*$E41,1)</f>
        <v>0</v>
      </c>
      <c r="M41" s="157" t="n">
        <f aca="false">ROUND(E41*H41,2)</f>
        <v>0</v>
      </c>
      <c r="N41" s="157" t="n">
        <f aca="false">ROUND(I41*E41,2)</f>
        <v>0</v>
      </c>
      <c r="O41" s="157" t="n">
        <f aca="false">ROUND(J41*E41,2)</f>
        <v>0</v>
      </c>
      <c r="P41" s="158" t="n">
        <f aca="false">ROUND(M41+N41+O41,2)</f>
        <v>0</v>
      </c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</row>
    <row r="42" customFormat="false" ht="40.5" hidden="false" customHeight="true" outlineLevel="0" collapsed="false">
      <c r="A42" s="148" t="n">
        <v>9</v>
      </c>
      <c r="B42" s="149" t="s">
        <v>67</v>
      </c>
      <c r="C42" s="150" t="s">
        <v>388</v>
      </c>
      <c r="D42" s="206" t="s">
        <v>90</v>
      </c>
      <c r="E42" s="254" t="n">
        <f aca="false">E38</f>
        <v>196</v>
      </c>
      <c r="F42" s="23"/>
      <c r="G42" s="151"/>
      <c r="H42" s="153"/>
      <c r="I42" s="153"/>
      <c r="J42" s="153"/>
      <c r="K42" s="264" t="n">
        <f aca="false">ROUND(SUM(J42+H42+I42),2)</f>
        <v>0</v>
      </c>
      <c r="L42" s="265" t="n">
        <f aca="false">ROUND(F42*$E42,1)</f>
        <v>0</v>
      </c>
      <c r="M42" s="266" t="n">
        <f aca="false">ROUND(E42*H42,2)</f>
        <v>0</v>
      </c>
      <c r="N42" s="266" t="n">
        <f aca="false">ROUND(I42*E42,2)</f>
        <v>0</v>
      </c>
      <c r="O42" s="266" t="n">
        <f aca="false">ROUND(J42*E42,2)</f>
        <v>0</v>
      </c>
      <c r="P42" s="267" t="n">
        <f aca="false">ROUND(M42+N42+O42,2)</f>
        <v>0</v>
      </c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</row>
    <row r="43" customFormat="false" ht="13.4" hidden="false" customHeight="false" outlineLevel="1" collapsed="false">
      <c r="A43" s="148"/>
      <c r="B43" s="149"/>
      <c r="C43" s="208" t="s">
        <v>154</v>
      </c>
      <c r="D43" s="206" t="s">
        <v>110</v>
      </c>
      <c r="E43" s="151" t="n">
        <v>33.54</v>
      </c>
      <c r="F43" s="23"/>
      <c r="G43" s="151"/>
      <c r="H43" s="153"/>
      <c r="I43" s="153"/>
      <c r="J43" s="153"/>
      <c r="K43" s="264" t="n">
        <f aca="false">ROUND(SUM(J43+H43+I43),2)</f>
        <v>0</v>
      </c>
      <c r="L43" s="265" t="n">
        <f aca="false">ROUND(F43*$E43,1)</f>
        <v>0</v>
      </c>
      <c r="M43" s="266" t="n">
        <f aca="false">ROUND(E43*H43,2)</f>
        <v>0</v>
      </c>
      <c r="N43" s="266" t="n">
        <f aca="false">ROUND(I43*E43,2)</f>
        <v>0</v>
      </c>
      <c r="O43" s="266" t="n">
        <f aca="false">ROUND(J43*E43,2)</f>
        <v>0</v>
      </c>
      <c r="P43" s="267" t="n">
        <f aca="false">ROUND(M43+N43+O43,2)</f>
        <v>0</v>
      </c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</row>
    <row r="44" customFormat="false" ht="25.35" hidden="false" customHeight="false" outlineLevel="1" collapsed="false">
      <c r="A44" s="148"/>
      <c r="B44" s="149"/>
      <c r="C44" s="208" t="s">
        <v>255</v>
      </c>
      <c r="D44" s="206" t="s">
        <v>110</v>
      </c>
      <c r="E44" s="151" t="n">
        <v>387</v>
      </c>
      <c r="F44" s="23"/>
      <c r="G44" s="151"/>
      <c r="H44" s="153"/>
      <c r="I44" s="153"/>
      <c r="J44" s="153"/>
      <c r="K44" s="264" t="n">
        <f aca="false">ROUND(SUM(J44+H44+I44),2)</f>
        <v>0</v>
      </c>
      <c r="L44" s="265" t="n">
        <f aca="false">ROUND(F44*$E44,1)</f>
        <v>0</v>
      </c>
      <c r="M44" s="266" t="n">
        <f aca="false">ROUND(E44*H44,2)</f>
        <v>0</v>
      </c>
      <c r="N44" s="266" t="n">
        <f aca="false">ROUND(I44*E44,2)</f>
        <v>0</v>
      </c>
      <c r="O44" s="266" t="n">
        <f aca="false">ROUND(J44*E44,2)</f>
        <v>0</v>
      </c>
      <c r="P44" s="267" t="n">
        <f aca="false">ROUND(M44+N44+O44,2)</f>
        <v>0</v>
      </c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</row>
    <row r="45" customFormat="false" ht="13.4" hidden="false" customHeight="false" outlineLevel="0" collapsed="false">
      <c r="A45" s="148"/>
      <c r="B45" s="259"/>
      <c r="C45" s="260" t="s">
        <v>389</v>
      </c>
      <c r="D45" s="245"/>
      <c r="E45" s="206"/>
      <c r="F45" s="217"/>
      <c r="G45" s="217"/>
      <c r="H45" s="217"/>
      <c r="I45" s="153"/>
      <c r="J45" s="217"/>
      <c r="K45" s="217"/>
      <c r="L45" s="246" t="n">
        <f aca="false">SUM(L37:L44)</f>
        <v>0</v>
      </c>
      <c r="M45" s="247" t="n">
        <f aca="false">SUM(M37:M44)</f>
        <v>0</v>
      </c>
      <c r="N45" s="247" t="n">
        <f aca="false">SUM(N37:N44)</f>
        <v>0</v>
      </c>
      <c r="O45" s="247" t="n">
        <f aca="false">SUM(O37:O44)</f>
        <v>0</v>
      </c>
      <c r="P45" s="248" t="n">
        <f aca="false">SUM(P37:P44)</f>
        <v>0</v>
      </c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</row>
    <row r="46" customFormat="false" ht="13.4" hidden="false" customHeight="false" outlineLevel="0" collapsed="false">
      <c r="A46" s="148"/>
      <c r="B46" s="204"/>
      <c r="C46" s="338" t="s">
        <v>390</v>
      </c>
      <c r="D46" s="206"/>
      <c r="E46" s="206"/>
      <c r="F46" s="217"/>
      <c r="G46" s="217"/>
      <c r="H46" s="217"/>
      <c r="I46" s="217"/>
      <c r="J46" s="217"/>
      <c r="K46" s="217"/>
      <c r="L46" s="251"/>
      <c r="M46" s="23"/>
      <c r="N46" s="23"/>
      <c r="O46" s="23"/>
      <c r="P46" s="252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</row>
    <row r="47" customFormat="false" ht="37.3" hidden="false" customHeight="false" outlineLevel="0" collapsed="false">
      <c r="A47" s="148" t="n">
        <v>10</v>
      </c>
      <c r="B47" s="149" t="s">
        <v>67</v>
      </c>
      <c r="C47" s="150" t="s">
        <v>391</v>
      </c>
      <c r="D47" s="206" t="s">
        <v>90</v>
      </c>
      <c r="E47" s="151" t="n">
        <v>211</v>
      </c>
      <c r="F47" s="23"/>
      <c r="G47" s="151"/>
      <c r="H47" s="153"/>
      <c r="I47" s="153"/>
      <c r="J47" s="153"/>
      <c r="K47" s="155" t="n">
        <f aca="false">ROUND(SUM(J47+H47+I47),2)</f>
        <v>0</v>
      </c>
      <c r="L47" s="215" t="n">
        <f aca="false">ROUND(F47*$E47,1)</f>
        <v>0</v>
      </c>
      <c r="M47" s="157" t="n">
        <f aca="false">ROUND(E47*H47,2)</f>
        <v>0</v>
      </c>
      <c r="N47" s="157" t="n">
        <f aca="false">ROUND(I47*E47,2)</f>
        <v>0</v>
      </c>
      <c r="O47" s="157" t="n">
        <f aca="false">ROUND(J47*E47,2)</f>
        <v>0</v>
      </c>
      <c r="P47" s="158" t="n">
        <f aca="false">ROUND(M47+N47+O47,2)</f>
        <v>0</v>
      </c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</row>
    <row r="48" customFormat="false" ht="13.4" hidden="false" customHeight="false" outlineLevel="1" collapsed="false">
      <c r="A48" s="148"/>
      <c r="B48" s="149"/>
      <c r="C48" s="208" t="s">
        <v>154</v>
      </c>
      <c r="D48" s="206" t="s">
        <v>110</v>
      </c>
      <c r="E48" s="151" t="n">
        <v>48.88</v>
      </c>
      <c r="F48" s="23"/>
      <c r="G48" s="151"/>
      <c r="H48" s="153"/>
      <c r="I48" s="153"/>
      <c r="J48" s="153"/>
      <c r="K48" s="264" t="n">
        <f aca="false">ROUND(SUM(J48+H48+I48),2)</f>
        <v>0</v>
      </c>
      <c r="L48" s="265" t="n">
        <f aca="false">ROUND(F48*$E48,1)</f>
        <v>0</v>
      </c>
      <c r="M48" s="266" t="n">
        <f aca="false">ROUND(E48*H48,2)</f>
        <v>0</v>
      </c>
      <c r="N48" s="266" t="n">
        <f aca="false">ROUND(I48*E48,2)</f>
        <v>0</v>
      </c>
      <c r="O48" s="266" t="n">
        <f aca="false">ROUND(J48*E48,2)</f>
        <v>0</v>
      </c>
      <c r="P48" s="267" t="n">
        <f aca="false">ROUND(M48+N48+O48,2)</f>
        <v>0</v>
      </c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</row>
    <row r="49" customFormat="false" ht="13.4" hidden="false" customHeight="false" outlineLevel="1" collapsed="false">
      <c r="A49" s="148"/>
      <c r="B49" s="253"/>
      <c r="C49" s="208" t="s">
        <v>196</v>
      </c>
      <c r="D49" s="206" t="s">
        <v>110</v>
      </c>
      <c r="E49" s="151" t="n">
        <v>752</v>
      </c>
      <c r="F49" s="217"/>
      <c r="G49" s="151"/>
      <c r="H49" s="153"/>
      <c r="I49" s="153"/>
      <c r="J49" s="153"/>
      <c r="K49" s="155" t="n">
        <f aca="false">ROUND(SUM(J49+H49+I49),2)</f>
        <v>0</v>
      </c>
      <c r="L49" s="215" t="n">
        <f aca="false">ROUND(F49*$E49,1)</f>
        <v>0</v>
      </c>
      <c r="M49" s="157" t="n">
        <f aca="false">ROUND(E49*H49,2)</f>
        <v>0</v>
      </c>
      <c r="N49" s="157" t="n">
        <f aca="false">ROUND(I49*E49,2)</f>
        <v>0</v>
      </c>
      <c r="O49" s="157" t="n">
        <f aca="false">ROUND(J49*E49,2)</f>
        <v>0</v>
      </c>
      <c r="P49" s="158" t="n">
        <f aca="false">ROUND(M49+N49+O49,2)</f>
        <v>0</v>
      </c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</row>
    <row r="50" customFormat="false" ht="13.4" hidden="false" customHeight="false" outlineLevel="1" collapsed="false">
      <c r="A50" s="148"/>
      <c r="B50" s="253"/>
      <c r="C50" s="208" t="s">
        <v>197</v>
      </c>
      <c r="D50" s="206" t="s">
        <v>90</v>
      </c>
      <c r="E50" s="151" t="n">
        <v>225.6</v>
      </c>
      <c r="F50" s="217"/>
      <c r="G50" s="151"/>
      <c r="H50" s="153"/>
      <c r="I50" s="153"/>
      <c r="J50" s="153"/>
      <c r="K50" s="155" t="n">
        <f aca="false">ROUND(SUM(J50+H50+I50),2)</f>
        <v>0</v>
      </c>
      <c r="L50" s="215" t="n">
        <f aca="false">ROUND(F50*$E50,1)</f>
        <v>0</v>
      </c>
      <c r="M50" s="157" t="n">
        <f aca="false">ROUND(E50*H50,2)</f>
        <v>0</v>
      </c>
      <c r="N50" s="157" t="n">
        <f aca="false">ROUND(I50*E50,2)</f>
        <v>0</v>
      </c>
      <c r="O50" s="157" t="n">
        <f aca="false">ROUND(J50*E50,2)</f>
        <v>0</v>
      </c>
      <c r="P50" s="158" t="n">
        <f aca="false">ROUND(M50+N50+O50,2)</f>
        <v>0</v>
      </c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</row>
    <row r="51" customFormat="false" ht="40.5" hidden="false" customHeight="true" outlineLevel="0" collapsed="false">
      <c r="A51" s="148" t="n">
        <v>11</v>
      </c>
      <c r="B51" s="149" t="s">
        <v>67</v>
      </c>
      <c r="C51" s="150" t="s">
        <v>392</v>
      </c>
      <c r="D51" s="206" t="s">
        <v>90</v>
      </c>
      <c r="E51" s="254" t="n">
        <v>211</v>
      </c>
      <c r="F51" s="23"/>
      <c r="G51" s="151"/>
      <c r="H51" s="153"/>
      <c r="I51" s="153"/>
      <c r="J51" s="153"/>
      <c r="K51" s="264" t="n">
        <f aca="false">ROUND(SUM(J51+H51+I51),2)</f>
        <v>0</v>
      </c>
      <c r="L51" s="265" t="n">
        <f aca="false">ROUND(F51*$E51,1)</f>
        <v>0</v>
      </c>
      <c r="M51" s="266" t="n">
        <f aca="false">ROUND(E51*H51,2)</f>
        <v>0</v>
      </c>
      <c r="N51" s="266" t="n">
        <f aca="false">ROUND(I51*E51,2)</f>
        <v>0</v>
      </c>
      <c r="O51" s="266" t="n">
        <f aca="false">ROUND(J51*E51,2)</f>
        <v>0</v>
      </c>
      <c r="P51" s="267" t="n">
        <f aca="false">ROUND(M51+N51+O51,2)</f>
        <v>0</v>
      </c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</row>
    <row r="52" customFormat="false" ht="13.4" hidden="false" customHeight="false" outlineLevel="1" collapsed="false">
      <c r="A52" s="148"/>
      <c r="B52" s="149"/>
      <c r="C52" s="208" t="s">
        <v>154</v>
      </c>
      <c r="D52" s="206" t="s">
        <v>110</v>
      </c>
      <c r="E52" s="151" t="n">
        <v>48.88</v>
      </c>
      <c r="F52" s="23"/>
      <c r="G52" s="151"/>
      <c r="H52" s="153"/>
      <c r="I52" s="153"/>
      <c r="J52" s="153"/>
      <c r="K52" s="264" t="n">
        <f aca="false">ROUND(SUM(J52+H52+I52),2)</f>
        <v>0</v>
      </c>
      <c r="L52" s="265" t="n">
        <f aca="false">ROUND(F52*$E52,1)</f>
        <v>0</v>
      </c>
      <c r="M52" s="266" t="n">
        <f aca="false">ROUND(E52*H52,2)</f>
        <v>0</v>
      </c>
      <c r="N52" s="266" t="n">
        <f aca="false">ROUND(I52*E52,2)</f>
        <v>0</v>
      </c>
      <c r="O52" s="266" t="n">
        <f aca="false">ROUND(J52*E52,2)</f>
        <v>0</v>
      </c>
      <c r="P52" s="267" t="n">
        <f aca="false">ROUND(M52+N52+O52,2)</f>
        <v>0</v>
      </c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</row>
    <row r="53" customFormat="false" ht="25.35" hidden="false" customHeight="false" outlineLevel="1" collapsed="false">
      <c r="A53" s="148"/>
      <c r="B53" s="149"/>
      <c r="C53" s="208" t="s">
        <v>255</v>
      </c>
      <c r="D53" s="206" t="s">
        <v>110</v>
      </c>
      <c r="E53" s="151" t="n">
        <v>564</v>
      </c>
      <c r="F53" s="23"/>
      <c r="G53" s="151"/>
      <c r="H53" s="153"/>
      <c r="I53" s="153"/>
      <c r="J53" s="153"/>
      <c r="K53" s="264" t="n">
        <f aca="false">ROUND(SUM(J53+H53+I53),2)</f>
        <v>0</v>
      </c>
      <c r="L53" s="265" t="n">
        <f aca="false">ROUND(F53*$E53,1)</f>
        <v>0</v>
      </c>
      <c r="M53" s="266" t="n">
        <f aca="false">ROUND(E53*H53,2)</f>
        <v>0</v>
      </c>
      <c r="N53" s="266" t="n">
        <f aca="false">ROUND(I53*E53,2)</f>
        <v>0</v>
      </c>
      <c r="O53" s="266" t="n">
        <f aca="false">ROUND(J53*E53,2)</f>
        <v>0</v>
      </c>
      <c r="P53" s="267" t="n">
        <f aca="false">ROUND(M53+N53+O53,2)</f>
        <v>0</v>
      </c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</row>
    <row r="54" customFormat="false" ht="13.4" hidden="false" customHeight="false" outlineLevel="0" collapsed="false">
      <c r="A54" s="148"/>
      <c r="B54" s="259"/>
      <c r="C54" s="260" t="s">
        <v>389</v>
      </c>
      <c r="D54" s="245"/>
      <c r="E54" s="206"/>
      <c r="F54" s="217"/>
      <c r="G54" s="217"/>
      <c r="H54" s="217"/>
      <c r="I54" s="153"/>
      <c r="J54" s="217"/>
      <c r="K54" s="217"/>
      <c r="L54" s="246" t="n">
        <f aca="false">SUM(L46:L53)</f>
        <v>0</v>
      </c>
      <c r="M54" s="247" t="n">
        <f aca="false">SUM(M46:M53)</f>
        <v>0</v>
      </c>
      <c r="N54" s="247" t="n">
        <f aca="false">SUM(N46:N53)</f>
        <v>0</v>
      </c>
      <c r="O54" s="247" t="n">
        <f aca="false">SUM(O46:O53)</f>
        <v>0</v>
      </c>
      <c r="P54" s="248" t="n">
        <f aca="false">SUM(P46:P53)</f>
        <v>0</v>
      </c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</row>
    <row r="55" customFormat="false" ht="13.4" hidden="false" customHeight="false" outlineLevel="0" collapsed="false">
      <c r="A55" s="148"/>
      <c r="B55" s="204"/>
      <c r="C55" s="338" t="s">
        <v>393</v>
      </c>
      <c r="D55" s="206"/>
      <c r="E55" s="206"/>
      <c r="F55" s="217"/>
      <c r="G55" s="217"/>
      <c r="H55" s="217"/>
      <c r="I55" s="217"/>
      <c r="J55" s="217"/>
      <c r="K55" s="217"/>
      <c r="L55" s="251"/>
      <c r="M55" s="23"/>
      <c r="N55" s="23"/>
      <c r="O55" s="23"/>
      <c r="P55" s="252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</row>
    <row r="56" customFormat="false" ht="25.35" hidden="false" customHeight="false" outlineLevel="0" collapsed="false">
      <c r="A56" s="148" t="n">
        <v>12</v>
      </c>
      <c r="B56" s="149" t="s">
        <v>67</v>
      </c>
      <c r="C56" s="212" t="s">
        <v>394</v>
      </c>
      <c r="D56" s="206" t="s">
        <v>90</v>
      </c>
      <c r="E56" s="254" t="n">
        <v>196</v>
      </c>
      <c r="F56" s="151"/>
      <c r="G56" s="151"/>
      <c r="H56" s="153"/>
      <c r="I56" s="153"/>
      <c r="J56" s="153"/>
      <c r="K56" s="155" t="n">
        <f aca="false">ROUND(SUM(J56+H56+I56),2)</f>
        <v>0</v>
      </c>
      <c r="L56" s="215" t="n">
        <f aca="false">ROUND(F56*$E56,1)</f>
        <v>0</v>
      </c>
      <c r="M56" s="157" t="n">
        <f aca="false">ROUND(E56*H56,2)</f>
        <v>0</v>
      </c>
      <c r="N56" s="157" t="n">
        <f aca="false">ROUND(I56*E56,2)</f>
        <v>0</v>
      </c>
      <c r="O56" s="157" t="n">
        <f aca="false">ROUND(J56*E56,2)</f>
        <v>0</v>
      </c>
      <c r="P56" s="158" t="n">
        <f aca="false">ROUND(M56+N56+O56,2)</f>
        <v>0</v>
      </c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</row>
    <row r="57" customFormat="false" ht="13.4" hidden="false" customHeight="false" outlineLevel="0" collapsed="false">
      <c r="A57" s="148" t="n">
        <v>13</v>
      </c>
      <c r="B57" s="149" t="s">
        <v>67</v>
      </c>
      <c r="C57" s="150" t="s">
        <v>395</v>
      </c>
      <c r="D57" s="206" t="s">
        <v>90</v>
      </c>
      <c r="E57" s="254" t="n">
        <f aca="false">E56</f>
        <v>196</v>
      </c>
      <c r="F57" s="23"/>
      <c r="G57" s="151"/>
      <c r="H57" s="153"/>
      <c r="I57" s="153"/>
      <c r="J57" s="153"/>
      <c r="K57" s="155" t="n">
        <f aca="false">ROUND(SUM(J57+H57+I57),2)</f>
        <v>0</v>
      </c>
      <c r="L57" s="215" t="n">
        <f aca="false">ROUND(F57*$E57,1)</f>
        <v>0</v>
      </c>
      <c r="M57" s="157" t="n">
        <f aca="false">ROUND(E57*H57,2)</f>
        <v>0</v>
      </c>
      <c r="N57" s="157" t="n">
        <f aca="false">ROUND(I57*E57,2)</f>
        <v>0</v>
      </c>
      <c r="O57" s="157" t="n">
        <f aca="false">ROUND(J57*E57,2)</f>
        <v>0</v>
      </c>
      <c r="P57" s="158" t="n">
        <f aca="false">ROUND(M57+N57+O57,2)</f>
        <v>0</v>
      </c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</row>
    <row r="58" customFormat="false" ht="13.4" hidden="false" customHeight="false" outlineLevel="1" collapsed="false">
      <c r="A58" s="148"/>
      <c r="B58" s="149"/>
      <c r="C58" s="208" t="s">
        <v>396</v>
      </c>
      <c r="D58" s="206" t="s">
        <v>110</v>
      </c>
      <c r="E58" s="151" t="n">
        <v>48.36</v>
      </c>
      <c r="F58" s="23"/>
      <c r="G58" s="151"/>
      <c r="H58" s="153"/>
      <c r="I58" s="153"/>
      <c r="J58" s="153"/>
      <c r="K58" s="264" t="n">
        <f aca="false">ROUND(SUM(J58+H58+I58),2)</f>
        <v>0</v>
      </c>
      <c r="L58" s="265" t="n">
        <f aca="false">ROUND(F58*$E58,1)</f>
        <v>0</v>
      </c>
      <c r="M58" s="266" t="n">
        <f aca="false">ROUND(E58*H58,2)</f>
        <v>0</v>
      </c>
      <c r="N58" s="266" t="n">
        <f aca="false">ROUND(I58*E58,2)</f>
        <v>0</v>
      </c>
      <c r="O58" s="266" t="n">
        <f aca="false">ROUND(J58*E58,2)</f>
        <v>0</v>
      </c>
      <c r="P58" s="267" t="n">
        <f aca="false">ROUND(M58+N58+O58,2)</f>
        <v>0</v>
      </c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</row>
    <row r="59" s="295" customFormat="true" ht="49.25" hidden="false" customHeight="false" outlineLevel="0" collapsed="false">
      <c r="A59" s="148" t="n">
        <v>14</v>
      </c>
      <c r="B59" s="149" t="s">
        <v>67</v>
      </c>
      <c r="C59" s="303" t="s">
        <v>397</v>
      </c>
      <c r="D59" s="257" t="s">
        <v>102</v>
      </c>
      <c r="E59" s="254" t="n">
        <f aca="false">E56+83</f>
        <v>279</v>
      </c>
      <c r="F59" s="23"/>
      <c r="G59" s="151"/>
      <c r="H59" s="153"/>
      <c r="I59" s="153"/>
      <c r="J59" s="153"/>
      <c r="K59" s="155" t="n">
        <f aca="false">ROUND(SUM(J59+H59+I59),2)</f>
        <v>0</v>
      </c>
      <c r="L59" s="294" t="n">
        <f aca="false">ROUND(F59*$E59,1)</f>
        <v>0</v>
      </c>
      <c r="M59" s="157" t="n">
        <f aca="false">ROUND(E59*H59,2)</f>
        <v>0</v>
      </c>
      <c r="N59" s="157" t="n">
        <f aca="false">ROUND(I59*E59,2)</f>
        <v>0</v>
      </c>
      <c r="O59" s="266" t="n">
        <f aca="false">ROUND(J59*E59,2)</f>
        <v>0</v>
      </c>
      <c r="P59" s="158" t="n">
        <f aca="false">ROUND(M59+N59+O59,2)</f>
        <v>0</v>
      </c>
      <c r="AMI59" s="0"/>
      <c r="AMJ59" s="0"/>
    </row>
    <row r="60" customFormat="false" ht="13.4" hidden="false" customHeight="false" outlineLevel="1" collapsed="false">
      <c r="A60" s="148"/>
      <c r="B60" s="149"/>
      <c r="C60" s="289" t="s">
        <v>145</v>
      </c>
      <c r="D60" s="151" t="s">
        <v>110</v>
      </c>
      <c r="E60" s="151" t="n">
        <v>322</v>
      </c>
      <c r="F60" s="23"/>
      <c r="G60" s="151"/>
      <c r="H60" s="153"/>
      <c r="I60" s="153"/>
      <c r="J60" s="153"/>
      <c r="K60" s="155" t="n">
        <f aca="false">ROUND(SUM(J60+H60+I60),2)</f>
        <v>0</v>
      </c>
      <c r="L60" s="294" t="n">
        <f aca="false">ROUND(F60*$E60,1)</f>
        <v>0</v>
      </c>
      <c r="M60" s="157" t="n">
        <f aca="false">ROUND(E60*H60,2)</f>
        <v>0</v>
      </c>
      <c r="N60" s="157" t="n">
        <f aca="false">ROUND(I60*E60,2)</f>
        <v>0</v>
      </c>
      <c r="O60" s="266" t="n">
        <f aca="false">ROUND(J60*E60,2)</f>
        <v>0</v>
      </c>
      <c r="P60" s="158" t="n">
        <f aca="false">ROUND(M60+N60+O60,2)</f>
        <v>0</v>
      </c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</row>
    <row r="61" s="211" customFormat="true" ht="26.25" hidden="false" customHeight="true" outlineLevel="0" collapsed="false">
      <c r="A61" s="148" t="n">
        <v>15</v>
      </c>
      <c r="B61" s="149" t="s">
        <v>67</v>
      </c>
      <c r="C61" s="150" t="s">
        <v>398</v>
      </c>
      <c r="D61" s="206" t="s">
        <v>90</v>
      </c>
      <c r="E61" s="254" t="n">
        <f aca="false">E56</f>
        <v>196</v>
      </c>
      <c r="F61" s="23"/>
      <c r="G61" s="151"/>
      <c r="H61" s="153"/>
      <c r="I61" s="153"/>
      <c r="J61" s="153"/>
      <c r="K61" s="264" t="n">
        <f aca="false">ROUND(SUM(J61+H61+I61),2)</f>
        <v>0</v>
      </c>
      <c r="L61" s="265" t="n">
        <f aca="false">ROUND(F61*$E61,1)</f>
        <v>0</v>
      </c>
      <c r="M61" s="266" t="n">
        <f aca="false">ROUND(E61*H61,2)</f>
        <v>0</v>
      </c>
      <c r="N61" s="266" t="n">
        <f aca="false">ROUND(I61*E61,2)</f>
        <v>0</v>
      </c>
      <c r="O61" s="266" t="n">
        <f aca="false">ROUND(J61*E61,2)</f>
        <v>0</v>
      </c>
      <c r="P61" s="267" t="n">
        <f aca="false">ROUND(M61+N61+O61,2)</f>
        <v>0</v>
      </c>
      <c r="AMI61" s="0"/>
      <c r="AMJ61" s="0"/>
    </row>
    <row r="62" customFormat="false" ht="13.4" hidden="false" customHeight="false" outlineLevel="1" collapsed="false">
      <c r="A62" s="148"/>
      <c r="B62" s="149"/>
      <c r="C62" s="268" t="s">
        <v>314</v>
      </c>
      <c r="D62" s="206" t="s">
        <v>90</v>
      </c>
      <c r="E62" s="269" t="n">
        <v>1488</v>
      </c>
      <c r="F62" s="217"/>
      <c r="G62" s="151" t="n">
        <v>0</v>
      </c>
      <c r="H62" s="153" t="n">
        <f aca="false">ROUND(F62*G62,2)</f>
        <v>0</v>
      </c>
      <c r="I62" s="154"/>
      <c r="J62" s="153" t="n">
        <v>0</v>
      </c>
      <c r="K62" s="264" t="n">
        <f aca="false">ROUND(SUM(J62+H62+I62),2)</f>
        <v>0</v>
      </c>
      <c r="L62" s="265" t="n">
        <f aca="false">ROUND(F62*$E62,1)</f>
        <v>0</v>
      </c>
      <c r="M62" s="266" t="n">
        <f aca="false">ROUND(E62*H62,2)</f>
        <v>0</v>
      </c>
      <c r="N62" s="266" t="n">
        <f aca="false">ROUND(I62*E62,2)</f>
        <v>0</v>
      </c>
      <c r="O62" s="266" t="n">
        <f aca="false">ROUND(J62*E62,2)</f>
        <v>0</v>
      </c>
      <c r="P62" s="267" t="n">
        <f aca="false">ROUND(M62+N62+O62,2)</f>
        <v>0</v>
      </c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</row>
    <row r="63" customFormat="false" ht="13.4" hidden="false" customHeight="false" outlineLevel="0" collapsed="false">
      <c r="A63" s="148"/>
      <c r="B63" s="352"/>
      <c r="C63" s="392" t="s">
        <v>399</v>
      </c>
      <c r="D63" s="354"/>
      <c r="E63" s="207"/>
      <c r="F63" s="217"/>
      <c r="G63" s="217"/>
      <c r="H63" s="217"/>
      <c r="I63" s="153" t="n">
        <v>0</v>
      </c>
      <c r="J63" s="153" t="n">
        <v>0</v>
      </c>
      <c r="K63" s="217"/>
      <c r="L63" s="355" t="n">
        <f aca="false">SUM(L55:L62)</f>
        <v>0</v>
      </c>
      <c r="M63" s="356" t="n">
        <f aca="false">SUM(M55:M62)</f>
        <v>0</v>
      </c>
      <c r="N63" s="356" t="n">
        <f aca="false">SUM(N55:N62)</f>
        <v>0</v>
      </c>
      <c r="O63" s="356" t="n">
        <f aca="false">SUM(O55:O62)</f>
        <v>0</v>
      </c>
      <c r="P63" s="357" t="n">
        <f aca="false">SUM(P55:P62)</f>
        <v>0</v>
      </c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</row>
    <row r="64" s="180" customFormat="true" ht="12.8" hidden="false" customHeight="false" outlineLevel="0" collapsed="false">
      <c r="A64" s="166"/>
      <c r="B64" s="272"/>
      <c r="C64" s="273"/>
      <c r="D64" s="166"/>
      <c r="E64" s="166"/>
      <c r="F64" s="166"/>
      <c r="G64" s="166"/>
      <c r="H64" s="166"/>
      <c r="I64" s="166"/>
      <c r="J64" s="166"/>
      <c r="K64" s="166"/>
      <c r="L64" s="274"/>
      <c r="M64" s="275"/>
      <c r="N64" s="275"/>
      <c r="O64" s="275"/>
      <c r="P64" s="276"/>
      <c r="AMI64" s="0"/>
      <c r="AMJ64" s="0"/>
    </row>
    <row r="65" customFormat="false" ht="13.4" hidden="false" customHeight="false" outlineLevel="0" collapsed="false">
      <c r="A65" s="151"/>
      <c r="B65" s="174"/>
      <c r="C65" s="175"/>
      <c r="D65" s="21"/>
      <c r="E65" s="21"/>
      <c r="F65" s="22"/>
      <c r="G65" s="22"/>
      <c r="H65" s="22"/>
      <c r="I65" s="22"/>
      <c r="J65" s="176" t="s">
        <v>91</v>
      </c>
      <c r="K65" s="22"/>
      <c r="L65" s="177" t="n">
        <f aca="false">L21+L27+L36+L45+L54+L63</f>
        <v>0</v>
      </c>
      <c r="M65" s="178" t="n">
        <f aca="false">M21+M27+M36+M45+M54+M63</f>
        <v>0</v>
      </c>
      <c r="N65" s="178" t="n">
        <f aca="false">N21+N27+N36+N45+N54+N63</f>
        <v>0</v>
      </c>
      <c r="O65" s="178" t="n">
        <f aca="false">O21+O27+O36+O45+O54+O63</f>
        <v>0</v>
      </c>
      <c r="P65" s="178" t="n">
        <f aca="false">P21+P27+P36+P45+P54+P63</f>
        <v>0</v>
      </c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</row>
    <row r="66" s="284" customFormat="true" ht="6.75" hidden="false" customHeight="true" outlineLevel="0" collapsed="false">
      <c r="A66" s="277"/>
      <c r="B66" s="278"/>
      <c r="C66" s="279"/>
      <c r="D66" s="280"/>
      <c r="E66" s="280"/>
      <c r="F66" s="281"/>
      <c r="G66" s="281"/>
      <c r="H66" s="281"/>
      <c r="I66" s="280"/>
      <c r="J66" s="186"/>
      <c r="K66" s="281"/>
      <c r="L66" s="282"/>
      <c r="M66" s="283"/>
      <c r="N66" s="283"/>
      <c r="O66" s="283"/>
      <c r="P66" s="283"/>
      <c r="AMI66" s="0"/>
      <c r="AMJ66" s="0"/>
    </row>
    <row r="67" s="287" customFormat="true" ht="13.5" hidden="false" customHeight="true" outlineLevel="0" collapsed="false">
      <c r="A67" s="189"/>
      <c r="B67" s="201"/>
      <c r="C67" s="285"/>
      <c r="D67" s="190"/>
      <c r="E67" s="190"/>
      <c r="F67" s="33"/>
      <c r="G67" s="33"/>
      <c r="H67" s="33"/>
      <c r="I67" s="190"/>
      <c r="J67" s="33"/>
      <c r="K67" s="33"/>
      <c r="L67" s="286"/>
      <c r="M67" s="33"/>
      <c r="N67" s="33"/>
      <c r="O67" s="186"/>
      <c r="P67" s="192"/>
      <c r="AMI67" s="0"/>
      <c r="AMJ67" s="0"/>
    </row>
    <row r="68" s="193" customFormat="true" ht="13.8" hidden="false" customHeight="false" outlineLevel="0" collapsed="false">
      <c r="A68" s="288"/>
      <c r="B68" s="199"/>
      <c r="C68" s="191" t="s">
        <v>92</v>
      </c>
      <c r="D68" s="191"/>
      <c r="E68" s="1"/>
      <c r="F68" s="33"/>
      <c r="G68" s="1"/>
      <c r="H68" s="1"/>
      <c r="I68" s="191"/>
      <c r="J68" s="1"/>
      <c r="K68" s="1"/>
      <c r="L68" s="1"/>
      <c r="M68" s="191"/>
      <c r="N68" s="1"/>
      <c r="O68" s="180"/>
      <c r="P68" s="1"/>
      <c r="AMI68" s="0"/>
      <c r="AMJ68" s="0"/>
    </row>
    <row r="69" customFormat="false" ht="12.8" hidden="false" customHeight="false" outlineLevel="0" collapsed="false">
      <c r="A69" s="288"/>
      <c r="B69" s="199"/>
      <c r="C69" s="44" t="s">
        <v>23</v>
      </c>
      <c r="E69" s="1"/>
      <c r="F69" s="33"/>
      <c r="L69" s="1"/>
      <c r="M69" s="180"/>
      <c r="O69" s="18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printOptions headings="false" gridLines="false" gridLinesSet="true" horizontalCentered="true" verticalCentered="false"/>
  <pageMargins left="0" right="0" top="0.984027777777778" bottom="0.590972222222222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35"/>
  <sheetViews>
    <sheetView windowProtection="false" showFormulas="false" showGridLines="true" showRowColHeaders="true" showZeros="false" rightToLeft="false" tabSelected="false" showOutlineSymbols="true" defaultGridColor="true" view="normal" topLeftCell="A1" colorId="64" zoomScale="90" zoomScaleNormal="90" zoomScalePageLayoutView="90" workbookViewId="0">
      <selection pane="topLeft" activeCell="I27" activeCellId="0" sqref="I27"/>
    </sheetView>
  </sheetViews>
  <sheetFormatPr defaultRowHeight="12.8"/>
  <cols>
    <col collapsed="false" hidden="false" max="1" min="1" style="194" width="4.72448979591837"/>
    <col collapsed="false" hidden="false" max="2" min="2" style="195" width="4.32142857142857"/>
    <col collapsed="false" hidden="false" max="3" min="3" style="1" width="47.515306122449"/>
    <col collapsed="false" hidden="false" max="4" min="4" style="1" width="6.0765306122449"/>
    <col collapsed="false" hidden="false" max="5" min="5" style="103" width="7.83163265306122"/>
    <col collapsed="false" hidden="false" max="6" min="6" style="104" width="6.88265306122449"/>
    <col collapsed="false" hidden="false" max="7" min="7" style="1" width="7.56122448979592"/>
    <col collapsed="false" hidden="false" max="8" min="8" style="1" width="8.10204081632653"/>
    <col collapsed="false" hidden="false" max="9" min="9" style="1" width="11.5204081632653"/>
    <col collapsed="false" hidden="false" max="10" min="10" style="1" width="8.10204081632653"/>
    <col collapsed="false" hidden="false" max="11" min="11" style="1" width="9.17857142857143"/>
    <col collapsed="false" hidden="false" max="12" min="12" style="196" width="8.10204081632653"/>
    <col collapsed="false" hidden="false" max="13" min="13" style="1" width="10.3928571428571"/>
    <col collapsed="false" hidden="false" max="14" min="14" style="1" width="10.530612244898"/>
    <col collapsed="false" hidden="false" max="15" min="15" style="1" width="10.3928571428571"/>
    <col collapsed="false" hidden="false" max="16" min="16" style="1" width="11.2040816326531"/>
    <col collapsed="false" hidden="false" max="1023" min="17" style="1" width="9.04591836734694"/>
  </cols>
  <sheetData>
    <row r="1" customFormat="false" ht="13.8" hidden="tru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12.8" hidden="tru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2.8" hidden="tru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400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401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P29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</row>
    <row r="12" customFormat="false" ht="13.8" hidden="false" customHeight="fals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</row>
    <row r="14" customFormat="false" ht="59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</row>
    <row r="15" customFormat="false" ht="10.5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</row>
    <row r="16" s="140" customFormat="true" ht="12.8" hidden="false" customHeight="fals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J16" s="0"/>
    </row>
    <row r="17" s="211" customFormat="true" ht="13.4" hidden="false" customHeight="false" outlineLevel="0" collapsed="false">
      <c r="A17" s="151"/>
      <c r="B17" s="204"/>
      <c r="C17" s="338" t="s">
        <v>269</v>
      </c>
      <c r="D17" s="206"/>
      <c r="E17" s="206"/>
      <c r="F17" s="206"/>
      <c r="G17" s="151"/>
      <c r="H17" s="206"/>
      <c r="I17" s="153"/>
      <c r="J17" s="153"/>
      <c r="K17" s="208"/>
      <c r="L17" s="209"/>
      <c r="M17" s="210"/>
      <c r="N17" s="210"/>
      <c r="O17" s="210"/>
      <c r="P17" s="210"/>
      <c r="AMJ17" s="0"/>
    </row>
    <row r="18" customFormat="false" ht="49.25" hidden="false" customHeight="false" outlineLevel="0" collapsed="false">
      <c r="A18" s="148" t="n">
        <v>1</v>
      </c>
      <c r="B18" s="149" t="s">
        <v>67</v>
      </c>
      <c r="C18" s="340" t="s">
        <v>402</v>
      </c>
      <c r="D18" s="164" t="s">
        <v>73</v>
      </c>
      <c r="E18" s="241" t="n">
        <v>1</v>
      </c>
      <c r="F18" s="23"/>
      <c r="G18" s="151"/>
      <c r="H18" s="153"/>
      <c r="I18" s="153"/>
      <c r="J18" s="153"/>
      <c r="K18" s="155" t="n">
        <f aca="false">ROUND(SUM(J18+H18+I18),2)</f>
        <v>0</v>
      </c>
      <c r="L18" s="215" t="n">
        <f aca="false">ROUND(F18*$E18,1)</f>
        <v>0</v>
      </c>
      <c r="M18" s="157" t="n">
        <f aca="false">ROUND(E18*H18,2)</f>
        <v>0</v>
      </c>
      <c r="N18" s="157" t="n">
        <f aca="false">ROUND(I18*E18,2)</f>
        <v>0</v>
      </c>
      <c r="O18" s="157" t="n">
        <f aca="false">ROUND(J18*E18,2)</f>
        <v>0</v>
      </c>
      <c r="P18" s="158" t="n">
        <f aca="false">ROUND(M18+N18+O18,2)</f>
        <v>0</v>
      </c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</row>
    <row r="19" customFormat="false" ht="25.35" hidden="false" customHeight="false" outlineLevel="0" collapsed="false">
      <c r="A19" s="148" t="n">
        <v>2</v>
      </c>
      <c r="B19" s="149" t="s">
        <v>67</v>
      </c>
      <c r="C19" s="212" t="s">
        <v>403</v>
      </c>
      <c r="D19" s="206" t="s">
        <v>90</v>
      </c>
      <c r="E19" s="213" t="n">
        <v>434</v>
      </c>
      <c r="F19" s="151"/>
      <c r="G19" s="151"/>
      <c r="H19" s="153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</row>
    <row r="20" customFormat="false" ht="51.4" hidden="false" customHeight="false" outlineLevel="0" collapsed="false">
      <c r="A20" s="148" t="n">
        <v>3</v>
      </c>
      <c r="B20" s="149" t="s">
        <v>67</v>
      </c>
      <c r="C20" s="212" t="s">
        <v>404</v>
      </c>
      <c r="D20" s="206" t="s">
        <v>90</v>
      </c>
      <c r="E20" s="213" t="n">
        <f aca="false">E19*0.2</f>
        <v>86.8</v>
      </c>
      <c r="F20" s="23"/>
      <c r="G20" s="151"/>
      <c r="H20" s="153"/>
      <c r="I20" s="153"/>
      <c r="J20" s="153"/>
      <c r="K20" s="155" t="n">
        <f aca="false">ROUND(SUM(J20+H20+I20),2)</f>
        <v>0</v>
      </c>
      <c r="L20" s="294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</row>
    <row r="21" customFormat="false" ht="14.25" hidden="false" customHeight="true" outlineLevel="0" collapsed="false">
      <c r="A21" s="148"/>
      <c r="B21" s="243"/>
      <c r="C21" s="244" t="s">
        <v>275</v>
      </c>
      <c r="D21" s="245"/>
      <c r="E21" s="207"/>
      <c r="F21" s="208"/>
      <c r="G21" s="208"/>
      <c r="H21" s="208"/>
      <c r="I21" s="153"/>
      <c r="J21" s="208"/>
      <c r="K21" s="208"/>
      <c r="L21" s="246" t="n">
        <f aca="false">SUM(L18:L20)</f>
        <v>0</v>
      </c>
      <c r="M21" s="247" t="n">
        <f aca="false">SUM(M18:M20)</f>
        <v>0</v>
      </c>
      <c r="N21" s="247" t="n">
        <f aca="false">SUM(N18:N20)</f>
        <v>0</v>
      </c>
      <c r="O21" s="247" t="n">
        <f aca="false">SUM(O18:O20)</f>
        <v>0</v>
      </c>
      <c r="P21" s="248" t="n">
        <f aca="false">SUM(P18:P20)</f>
        <v>0</v>
      </c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</row>
    <row r="22" customFormat="false" ht="13.4" hidden="false" customHeight="false" outlineLevel="0" collapsed="false">
      <c r="A22" s="151"/>
      <c r="B22" s="204"/>
      <c r="C22" s="338" t="s">
        <v>405</v>
      </c>
      <c r="D22" s="206"/>
      <c r="E22" s="207"/>
      <c r="F22" s="206"/>
      <c r="G22" s="206"/>
      <c r="H22" s="206"/>
      <c r="I22" s="153"/>
      <c r="J22" s="206"/>
      <c r="K22" s="217"/>
      <c r="L22" s="251"/>
      <c r="M22" s="23"/>
      <c r="N22" s="23"/>
      <c r="O22" s="23"/>
      <c r="P22" s="252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</row>
    <row r="23" customFormat="false" ht="38.95" hidden="false" customHeight="false" outlineLevel="0" collapsed="false">
      <c r="A23" s="148" t="n">
        <v>4</v>
      </c>
      <c r="B23" s="149" t="s">
        <v>67</v>
      </c>
      <c r="C23" s="340" t="s">
        <v>406</v>
      </c>
      <c r="D23" s="164" t="s">
        <v>90</v>
      </c>
      <c r="E23" s="213" t="n">
        <v>434</v>
      </c>
      <c r="F23" s="23"/>
      <c r="G23" s="151"/>
      <c r="H23" s="153"/>
      <c r="I23" s="153"/>
      <c r="J23" s="153"/>
      <c r="K23" s="155" t="n">
        <f aca="false">ROUND(SUM(J23+H23+I23),2)</f>
        <v>0</v>
      </c>
      <c r="L23" s="215" t="n">
        <f aca="false">ROUND(F23*$E23,1)</f>
        <v>0</v>
      </c>
      <c r="M23" s="157" t="n">
        <f aca="false">ROUND(E23*H23,2)</f>
        <v>0</v>
      </c>
      <c r="N23" s="157" t="n">
        <f aca="false">ROUND(I23*E23,2)</f>
        <v>0</v>
      </c>
      <c r="O23" s="157" t="n">
        <f aca="false">ROUND(J23*E23,2)</f>
        <v>0</v>
      </c>
      <c r="P23" s="158" t="n">
        <f aca="false">ROUND(M23+N23+O23,2)</f>
        <v>0</v>
      </c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</row>
    <row r="24" customFormat="false" ht="13.4" hidden="false" customHeight="false" outlineLevel="1" collapsed="false">
      <c r="A24" s="148"/>
      <c r="B24" s="149"/>
      <c r="C24" s="208" t="s">
        <v>154</v>
      </c>
      <c r="D24" s="206" t="s">
        <v>110</v>
      </c>
      <c r="E24" s="152" t="n">
        <v>112.84</v>
      </c>
      <c r="F24" s="23"/>
      <c r="G24" s="151" t="n">
        <v>0</v>
      </c>
      <c r="H24" s="153" t="n">
        <f aca="false">ROUND(F24*G24,2)</f>
        <v>0</v>
      </c>
      <c r="I24" s="153"/>
      <c r="J24" s="153" t="n">
        <v>0</v>
      </c>
      <c r="K24" s="264" t="n">
        <f aca="false">ROUND(SUM(J24+H24+I24),2)</f>
        <v>0</v>
      </c>
      <c r="L24" s="265" t="n">
        <f aca="false">ROUND(F24*$E24,1)</f>
        <v>0</v>
      </c>
      <c r="M24" s="266" t="n">
        <f aca="false">ROUND(E24*H24,2)</f>
        <v>0</v>
      </c>
      <c r="N24" s="266" t="n">
        <f aca="false">ROUND(I24*E24,2)</f>
        <v>0</v>
      </c>
      <c r="O24" s="266" t="n">
        <f aca="false">ROUND(J24*E24,2)</f>
        <v>0</v>
      </c>
      <c r="P24" s="267" t="n">
        <f aca="false">ROUND(M24+N24+O24,2)</f>
        <v>0</v>
      </c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</row>
    <row r="25" customFormat="false" ht="13.4" hidden="false" customHeight="false" outlineLevel="1" collapsed="false">
      <c r="A25" s="148"/>
      <c r="B25" s="233"/>
      <c r="C25" s="208" t="s">
        <v>149</v>
      </c>
      <c r="D25" s="164" t="s">
        <v>110</v>
      </c>
      <c r="E25" s="213" t="n">
        <v>2604</v>
      </c>
      <c r="F25" s="217"/>
      <c r="G25" s="151" t="n">
        <v>0</v>
      </c>
      <c r="H25" s="153" t="n">
        <f aca="false">ROUND(F25*G25,2)</f>
        <v>0</v>
      </c>
      <c r="I25" s="153"/>
      <c r="J25" s="153" t="n">
        <v>0</v>
      </c>
      <c r="K25" s="155" t="n">
        <f aca="false">ROUND(SUM(J25+H25+I25),2)</f>
        <v>0</v>
      </c>
      <c r="L25" s="215" t="n">
        <f aca="false">ROUND(F25*$E25,1)</f>
        <v>0</v>
      </c>
      <c r="M25" s="157" t="n">
        <f aca="false">ROUND(E25*H25,2)</f>
        <v>0</v>
      </c>
      <c r="N25" s="157" t="n">
        <f aca="false">ROUND(I25*E25,2)</f>
        <v>0</v>
      </c>
      <c r="O25" s="157" t="n">
        <f aca="false">ROUND(J25*E25,2)</f>
        <v>0</v>
      </c>
      <c r="P25" s="158" t="n">
        <f aca="false">ROUND(M25+N25+O25,2)</f>
        <v>0</v>
      </c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</row>
    <row r="26" customFormat="false" ht="25.35" hidden="false" customHeight="false" outlineLevel="1" collapsed="false">
      <c r="A26" s="148"/>
      <c r="B26" s="233"/>
      <c r="C26" s="208" t="s">
        <v>407</v>
      </c>
      <c r="D26" s="164" t="s">
        <v>90</v>
      </c>
      <c r="E26" s="213" t="n">
        <v>455.7</v>
      </c>
      <c r="F26" s="217"/>
      <c r="G26" s="151" t="n">
        <v>0</v>
      </c>
      <c r="H26" s="153" t="n">
        <f aca="false">ROUND(F26*G26,2)</f>
        <v>0</v>
      </c>
      <c r="I26" s="153"/>
      <c r="J26" s="153" t="n">
        <v>0</v>
      </c>
      <c r="K26" s="155" t="n">
        <f aca="false">ROUND(SUM(J26+H26+I26),2)</f>
        <v>0</v>
      </c>
      <c r="L26" s="215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157" t="n">
        <f aca="false">ROUND(J26*E26,2)</f>
        <v>0</v>
      </c>
      <c r="P26" s="158" t="n">
        <f aca="false">ROUND(M26+N26+O26,2)</f>
        <v>0</v>
      </c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</row>
    <row r="27" customFormat="false" ht="13.4" hidden="false" customHeight="false" outlineLevel="0" collapsed="false">
      <c r="A27" s="148"/>
      <c r="B27" s="243"/>
      <c r="C27" s="244" t="s">
        <v>408</v>
      </c>
      <c r="D27" s="206"/>
      <c r="E27" s="207"/>
      <c r="F27" s="206"/>
      <c r="G27" s="206"/>
      <c r="H27" s="206"/>
      <c r="I27" s="153" t="n">
        <v>0</v>
      </c>
      <c r="J27" s="153" t="n">
        <v>0</v>
      </c>
      <c r="K27" s="217"/>
      <c r="L27" s="246" t="n">
        <f aca="false">SUM(L23:L26)</f>
        <v>0</v>
      </c>
      <c r="M27" s="247" t="n">
        <f aca="false">SUM(M22:M26)</f>
        <v>0</v>
      </c>
      <c r="N27" s="247" t="n">
        <f aca="false">SUM(N22:N26)</f>
        <v>0</v>
      </c>
      <c r="O27" s="247" t="n">
        <f aca="false">SUM(O22:O26)</f>
        <v>0</v>
      </c>
      <c r="P27" s="248" t="n">
        <f aca="false">SUM(P22:P26)</f>
        <v>0</v>
      </c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</row>
    <row r="28" s="180" customFormat="true" ht="12.8" hidden="false" customHeight="false" outlineLevel="0" collapsed="false">
      <c r="A28" s="166"/>
      <c r="B28" s="272"/>
      <c r="C28" s="273"/>
      <c r="D28" s="166"/>
      <c r="E28" s="166"/>
      <c r="F28" s="166"/>
      <c r="G28" s="166"/>
      <c r="H28" s="166"/>
      <c r="I28" s="166"/>
      <c r="J28" s="166"/>
      <c r="K28" s="166"/>
      <c r="L28" s="274"/>
      <c r="M28" s="275"/>
      <c r="N28" s="275"/>
      <c r="O28" s="275"/>
      <c r="P28" s="275"/>
      <c r="AMJ28" s="0"/>
    </row>
    <row r="29" customFormat="false" ht="13.4" hidden="false" customHeight="false" outlineLevel="0" collapsed="false">
      <c r="A29" s="151"/>
      <c r="B29" s="174"/>
      <c r="C29" s="175"/>
      <c r="D29" s="21"/>
      <c r="E29" s="21"/>
      <c r="F29" s="22"/>
      <c r="G29" s="22"/>
      <c r="H29" s="22"/>
      <c r="I29" s="22"/>
      <c r="J29" s="176" t="s">
        <v>91</v>
      </c>
      <c r="K29" s="22"/>
      <c r="L29" s="177" t="n">
        <f aca="false">L21+L27</f>
        <v>0</v>
      </c>
      <c r="M29" s="178" t="n">
        <f aca="false">M21+M27</f>
        <v>0</v>
      </c>
      <c r="N29" s="178" t="n">
        <f aca="false">N21+N27</f>
        <v>0</v>
      </c>
      <c r="O29" s="178" t="n">
        <f aca="false">O21+O27</f>
        <v>0</v>
      </c>
      <c r="P29" s="178" t="n">
        <f aca="false">P21+P27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</row>
    <row r="30" s="284" customFormat="true" ht="12.8" hidden="false" customHeight="false" outlineLevel="0" collapsed="false">
      <c r="A30" s="277"/>
      <c r="B30" s="278"/>
      <c r="C30" s="279"/>
      <c r="D30" s="280"/>
      <c r="E30" s="280"/>
      <c r="F30" s="281"/>
      <c r="G30" s="281"/>
      <c r="H30" s="281"/>
      <c r="I30" s="280"/>
      <c r="J30" s="186"/>
      <c r="K30" s="281"/>
      <c r="L30" s="282"/>
      <c r="M30" s="283"/>
      <c r="N30" s="283"/>
      <c r="O30" s="283"/>
      <c r="P30" s="283"/>
      <c r="AMJ30" s="0"/>
    </row>
    <row r="31" s="287" customFormat="true" ht="12.8" hidden="false" customHeight="false" outlineLevel="0" collapsed="false">
      <c r="A31" s="189"/>
      <c r="B31" s="201"/>
      <c r="C31" s="383"/>
      <c r="D31" s="190"/>
      <c r="E31" s="190"/>
      <c r="F31" s="33"/>
      <c r="G31" s="33"/>
      <c r="H31" s="33"/>
      <c r="I31" s="190"/>
      <c r="J31" s="33"/>
      <c r="K31" s="33"/>
      <c r="L31" s="286"/>
      <c r="M31" s="33"/>
      <c r="N31" s="33"/>
      <c r="O31" s="186"/>
      <c r="P31" s="192"/>
      <c r="AMJ31" s="0"/>
    </row>
    <row r="32" customFormat="false" ht="12.8" hidden="false" customHeight="false" outlineLevel="0" collapsed="false">
      <c r="A32" s="189"/>
      <c r="B32" s="201"/>
      <c r="C32" s="336"/>
      <c r="D32" s="190"/>
      <c r="E32" s="190"/>
      <c r="F32" s="33"/>
      <c r="G32" s="33"/>
      <c r="H32" s="33"/>
      <c r="I32" s="190"/>
      <c r="J32" s="33"/>
      <c r="K32" s="33"/>
      <c r="L32" s="286"/>
      <c r="M32" s="33"/>
      <c r="N32" s="33"/>
      <c r="O32" s="186"/>
      <c r="P32" s="192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</row>
    <row r="33" customFormat="false" ht="12.8" hidden="false" customHeight="false" outlineLevel="0" collapsed="false">
      <c r="A33" s="189"/>
      <c r="B33" s="201"/>
      <c r="C33" s="336"/>
      <c r="D33" s="190"/>
      <c r="E33" s="190"/>
      <c r="F33" s="33"/>
      <c r="G33" s="33"/>
      <c r="H33" s="33"/>
      <c r="I33" s="190"/>
      <c r="J33" s="33"/>
      <c r="K33" s="33"/>
      <c r="L33" s="286"/>
      <c r="M33" s="33"/>
      <c r="N33" s="33"/>
      <c r="O33" s="186"/>
      <c r="P33" s="192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</row>
    <row r="34" s="193" customFormat="true" ht="13.8" hidden="false" customHeight="false" outlineLevel="0" collapsed="false">
      <c r="A34" s="288"/>
      <c r="B34" s="199"/>
      <c r="C34" s="191" t="s">
        <v>92</v>
      </c>
      <c r="D34" s="191"/>
      <c r="E34" s="1"/>
      <c r="F34" s="33"/>
      <c r="G34" s="1"/>
      <c r="H34" s="1"/>
      <c r="I34" s="191"/>
      <c r="J34" s="1"/>
      <c r="K34" s="1"/>
      <c r="L34" s="1"/>
      <c r="M34" s="191"/>
      <c r="N34" s="1"/>
      <c r="O34" s="180"/>
      <c r="P34" s="1"/>
      <c r="AMJ34" s="0"/>
    </row>
    <row r="35" s="1" customFormat="true" ht="12.8" hidden="false" customHeight="false" outlineLevel="0" collapsed="false">
      <c r="A35" s="288"/>
      <c r="B35" s="199"/>
      <c r="C35" s="44" t="s">
        <v>23</v>
      </c>
      <c r="F35" s="33"/>
      <c r="M35" s="180"/>
      <c r="O35" s="180"/>
      <c r="AMJ35" s="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printOptions headings="false" gridLines="false" gridLinesSet="true" horizontalCentered="true" verticalCentered="false"/>
  <pageMargins left="0" right="0" top="0.7875" bottom="0.7875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44"/>
  <sheetViews>
    <sheetView windowProtection="false" showFormulas="false" showGridLines="true" showRowColHeaders="true" showZeros="false" rightToLeft="false" tabSelected="false" showOutlineSymbols="true" defaultGridColor="true" view="normal" topLeftCell="A12" colorId="64" zoomScale="90" zoomScaleNormal="90" zoomScalePageLayoutView="90" workbookViewId="0">
      <selection pane="topLeft" activeCell="C37" activeCellId="0" sqref="C37"/>
    </sheetView>
  </sheetViews>
  <sheetFormatPr defaultRowHeight="12.8"/>
  <cols>
    <col collapsed="false" hidden="false" max="1" min="1" style="194" width="4.72448979591837"/>
    <col collapsed="false" hidden="false" max="2" min="2" style="195" width="4.32142857142857"/>
    <col collapsed="false" hidden="false" max="3" min="3" style="1" width="47.1122448979592"/>
    <col collapsed="false" hidden="false" max="4" min="4" style="1" width="6.47959183673469"/>
    <col collapsed="false" hidden="false" max="5" min="5" style="103" width="7.83163265306122"/>
    <col collapsed="false" hidden="false" max="6" min="6" style="104" width="6.88265306122449"/>
    <col collapsed="false" hidden="false" max="7" min="7" style="1" width="7.56122448979592"/>
    <col collapsed="false" hidden="false" max="8" min="8" style="1" width="8.10204081632653"/>
    <col collapsed="false" hidden="false" max="9" min="9" style="1" width="11.5204081632653"/>
    <col collapsed="false" hidden="false" max="10" min="10" style="1" width="8.10204081632653"/>
    <col collapsed="false" hidden="false" max="11" min="11" style="1" width="9.17857142857143"/>
    <col collapsed="false" hidden="false" max="12" min="12" style="196" width="8.36734693877551"/>
    <col collapsed="false" hidden="false" max="13" min="13" style="1" width="10.3928571428571"/>
    <col collapsed="false" hidden="false" max="14" min="14" style="1" width="10.1224489795918"/>
    <col collapsed="false" hidden="false" max="15" min="15" style="1" width="10.3928571428571"/>
    <col collapsed="false" hidden="false" max="16" min="16" style="1" width="11.2040816326531"/>
    <col collapsed="false" hidden="false" max="17" min="17" style="1" width="9.17857142857143"/>
    <col collapsed="false" hidden="false" max="1023" min="18" style="1" width="9.04591836734694"/>
  </cols>
  <sheetData>
    <row r="1" customFormat="false" ht="13.8" hidden="tru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12.8" hidden="tru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2.8" hidden="tru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409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410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P40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</row>
    <row r="12" customFormat="false" ht="20.25" hidden="false" customHeight="tru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</row>
    <row r="14" customFormat="false" ht="59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</row>
    <row r="15" customFormat="false" ht="21.75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</row>
    <row r="16" s="140" customFormat="true" ht="28.5" hidden="false" customHeight="tru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J16" s="0"/>
    </row>
    <row r="17" s="211" customFormat="true" ht="13.4" hidden="false" customHeight="false" outlineLevel="0" collapsed="false">
      <c r="A17" s="151"/>
      <c r="B17" s="204"/>
      <c r="C17" s="338" t="s">
        <v>269</v>
      </c>
      <c r="D17" s="206"/>
      <c r="E17" s="206"/>
      <c r="F17" s="206"/>
      <c r="G17" s="151"/>
      <c r="H17" s="206"/>
      <c r="I17" s="153"/>
      <c r="J17" s="153"/>
      <c r="K17" s="208"/>
      <c r="L17" s="209"/>
      <c r="M17" s="210"/>
      <c r="N17" s="210"/>
      <c r="O17" s="210"/>
      <c r="P17" s="210"/>
      <c r="Q17" s="24"/>
      <c r="AMJ17" s="0"/>
    </row>
    <row r="18" customFormat="false" ht="25.35" hidden="false" customHeight="false" outlineLevel="0" collapsed="false">
      <c r="A18" s="148" t="n">
        <v>1</v>
      </c>
      <c r="B18" s="149" t="s">
        <v>67</v>
      </c>
      <c r="C18" s="212" t="s">
        <v>411</v>
      </c>
      <c r="D18" s="206" t="s">
        <v>77</v>
      </c>
      <c r="E18" s="255" t="n">
        <v>7</v>
      </c>
      <c r="F18" s="23"/>
      <c r="G18" s="151"/>
      <c r="H18" s="153"/>
      <c r="I18" s="153"/>
      <c r="J18" s="153"/>
      <c r="K18" s="155" t="n">
        <f aca="false">ROUND(SUM(J18+H18+I18),2)</f>
        <v>0</v>
      </c>
      <c r="L18" s="215" t="n">
        <f aca="false">ROUND(F18*$E18,1)</f>
        <v>0</v>
      </c>
      <c r="M18" s="157" t="n">
        <f aca="false">ROUND(E18*H18,2)</f>
        <v>0</v>
      </c>
      <c r="N18" s="157" t="n">
        <f aca="false">ROUND(I18*E18,2)</f>
        <v>0</v>
      </c>
      <c r="O18" s="157" t="n">
        <f aca="false">ROUND(J18*E18,2)</f>
        <v>0</v>
      </c>
      <c r="P18" s="158" t="n">
        <f aca="false">ROUND(M18+N18+O18,2)</f>
        <v>0</v>
      </c>
      <c r="Q18" s="24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</row>
    <row r="19" customFormat="false" ht="25.35" hidden="false" customHeight="false" outlineLevel="0" collapsed="false">
      <c r="A19" s="148" t="n">
        <v>2</v>
      </c>
      <c r="B19" s="149" t="s">
        <v>67</v>
      </c>
      <c r="C19" s="212" t="s">
        <v>412</v>
      </c>
      <c r="D19" s="206" t="s">
        <v>77</v>
      </c>
      <c r="E19" s="255" t="n">
        <v>8</v>
      </c>
      <c r="F19" s="23"/>
      <c r="G19" s="151"/>
      <c r="H19" s="153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Q19" s="24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</row>
    <row r="20" customFormat="false" ht="13.5" hidden="false" customHeight="true" outlineLevel="0" collapsed="false">
      <c r="A20" s="148" t="n">
        <v>3</v>
      </c>
      <c r="B20" s="149" t="s">
        <v>67</v>
      </c>
      <c r="C20" s="212" t="s">
        <v>413</v>
      </c>
      <c r="D20" s="206" t="s">
        <v>77</v>
      </c>
      <c r="E20" s="255" t="n">
        <v>2</v>
      </c>
      <c r="F20" s="23"/>
      <c r="G20" s="151"/>
      <c r="H20" s="153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24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</row>
    <row r="21" customFormat="false" ht="13.5" hidden="false" customHeight="true" outlineLevel="0" collapsed="false">
      <c r="A21" s="148" t="n">
        <v>4</v>
      </c>
      <c r="B21" s="149" t="s">
        <v>67</v>
      </c>
      <c r="C21" s="212" t="s">
        <v>414</v>
      </c>
      <c r="D21" s="206" t="s">
        <v>77</v>
      </c>
      <c r="E21" s="255" t="n">
        <v>2</v>
      </c>
      <c r="F21" s="23"/>
      <c r="G21" s="151"/>
      <c r="H21" s="153"/>
      <c r="I21" s="153"/>
      <c r="J21" s="153"/>
      <c r="K21" s="155" t="n">
        <f aca="false">ROUND(SUM(J21+H21+I21),2)</f>
        <v>0</v>
      </c>
      <c r="L21" s="215" t="n">
        <f aca="false">ROUND(F21*$E21,1)</f>
        <v>0</v>
      </c>
      <c r="M21" s="157" t="n">
        <f aca="false">ROUND(E21*H21,2)</f>
        <v>0</v>
      </c>
      <c r="N21" s="157" t="n">
        <f aca="false">ROUND(I21*E21,2)</f>
        <v>0</v>
      </c>
      <c r="O21" s="157" t="n">
        <f aca="false">ROUND(J21*E21,2)</f>
        <v>0</v>
      </c>
      <c r="P21" s="158" t="n">
        <f aca="false">ROUND(M21+N21+O21,2)</f>
        <v>0</v>
      </c>
      <c r="Q21" s="24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</row>
    <row r="22" customFormat="false" ht="14.25" hidden="false" customHeight="true" outlineLevel="0" collapsed="false">
      <c r="A22" s="148" t="n">
        <v>5</v>
      </c>
      <c r="B22" s="149" t="s">
        <v>67</v>
      </c>
      <c r="C22" s="212" t="s">
        <v>99</v>
      </c>
      <c r="D22" s="206" t="s">
        <v>98</v>
      </c>
      <c r="E22" s="23" t="n">
        <v>16.8</v>
      </c>
      <c r="F22" s="23"/>
      <c r="G22" s="151"/>
      <c r="H22" s="214"/>
      <c r="I22" s="153"/>
      <c r="J22" s="153"/>
      <c r="K22" s="155" t="n">
        <f aca="false">ROUND(SUM(J22+H22+I22),2)</f>
        <v>0</v>
      </c>
      <c r="L22" s="215" t="n">
        <f aca="false">ROUND(F22*$E22,1)</f>
        <v>0</v>
      </c>
      <c r="M22" s="157" t="n">
        <f aca="false">ROUND(E22*H22,2)</f>
        <v>0</v>
      </c>
      <c r="N22" s="157" t="n">
        <f aca="false">ROUND(I22*E22,2)</f>
        <v>0</v>
      </c>
      <c r="O22" s="157" t="n">
        <f aca="false">ROUND(J22*E22,2)</f>
        <v>0</v>
      </c>
      <c r="P22" s="158" t="n">
        <f aca="false">ROUND(M22+N22+O22,2)</f>
        <v>0</v>
      </c>
      <c r="Q22" s="24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</row>
    <row r="23" customFormat="false" ht="13.4" hidden="false" customHeight="false" outlineLevel="0" collapsed="false">
      <c r="A23" s="148" t="n">
        <v>6</v>
      </c>
      <c r="B23" s="149" t="s">
        <v>67</v>
      </c>
      <c r="C23" s="212" t="s">
        <v>100</v>
      </c>
      <c r="D23" s="206" t="s">
        <v>77</v>
      </c>
      <c r="E23" s="292" t="n">
        <v>2</v>
      </c>
      <c r="F23" s="217"/>
      <c r="G23" s="151"/>
      <c r="H23" s="214"/>
      <c r="I23" s="153"/>
      <c r="J23" s="153"/>
      <c r="K23" s="155" t="n">
        <f aca="false">ROUND(SUM(J23+H23+I23),2)</f>
        <v>0</v>
      </c>
      <c r="L23" s="215" t="n">
        <f aca="false">ROUND(F23*$E23,1)</f>
        <v>0</v>
      </c>
      <c r="M23" s="157" t="n">
        <f aca="false">ROUND(E23*H23,2)</f>
        <v>0</v>
      </c>
      <c r="N23" s="157" t="n">
        <f aca="false">ROUND(I23*E23,2)</f>
        <v>0</v>
      </c>
      <c r="O23" s="157" t="n">
        <f aca="false">ROUND(J23*E23,2)</f>
        <v>0</v>
      </c>
      <c r="P23" s="158" t="n">
        <f aca="false">ROUND(M23+N23+O23,2)</f>
        <v>0</v>
      </c>
      <c r="Q23" s="24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</row>
    <row r="24" customFormat="false" ht="13.4" hidden="false" customHeight="false" outlineLevel="0" collapsed="false">
      <c r="A24" s="148"/>
      <c r="B24" s="243"/>
      <c r="C24" s="244" t="s">
        <v>275</v>
      </c>
      <c r="D24" s="245"/>
      <c r="E24" s="206"/>
      <c r="F24" s="208"/>
      <c r="G24" s="208"/>
      <c r="H24" s="208"/>
      <c r="I24" s="153"/>
      <c r="J24" s="208"/>
      <c r="K24" s="208"/>
      <c r="L24" s="246" t="n">
        <f aca="false">SUM(L18:L23)</f>
        <v>0</v>
      </c>
      <c r="M24" s="247" t="n">
        <f aca="false">SUM(M18:M23)</f>
        <v>0</v>
      </c>
      <c r="N24" s="247" t="n">
        <f aca="false">SUM(N18:N23)</f>
        <v>0</v>
      </c>
      <c r="O24" s="247" t="n">
        <f aca="false">SUM(O18:O23)</f>
        <v>0</v>
      </c>
      <c r="P24" s="248" t="n">
        <f aca="false">SUM(P18:P23)</f>
        <v>0</v>
      </c>
      <c r="Q24" s="24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</row>
    <row r="25" customFormat="false" ht="12.8" hidden="false" customHeight="false" outlineLevel="0" collapsed="false">
      <c r="A25" s="151"/>
      <c r="B25" s="204"/>
      <c r="C25" s="205" t="s">
        <v>415</v>
      </c>
      <c r="D25" s="206"/>
      <c r="E25" s="206"/>
      <c r="F25" s="208"/>
      <c r="G25" s="208"/>
      <c r="H25" s="208"/>
      <c r="I25" s="153"/>
      <c r="J25" s="289"/>
      <c r="K25" s="208"/>
      <c r="L25" s="209"/>
      <c r="M25" s="210"/>
      <c r="N25" s="210"/>
      <c r="O25" s="210"/>
      <c r="P25" s="313"/>
      <c r="Q25" s="24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</row>
    <row r="26" customFormat="false" ht="63.8" hidden="false" customHeight="false" outlineLevel="0" collapsed="false">
      <c r="A26" s="148" t="n">
        <v>7</v>
      </c>
      <c r="B26" s="149" t="s">
        <v>67</v>
      </c>
      <c r="C26" s="22" t="s">
        <v>416</v>
      </c>
      <c r="D26" s="206" t="s">
        <v>77</v>
      </c>
      <c r="E26" s="255" t="n">
        <v>18</v>
      </c>
      <c r="F26" s="217"/>
      <c r="G26" s="151"/>
      <c r="H26" s="153"/>
      <c r="I26" s="153"/>
      <c r="J26" s="153"/>
      <c r="K26" s="155" t="n">
        <f aca="false">ROUND(SUM(J26+H26+I26),2)</f>
        <v>0</v>
      </c>
      <c r="L26" s="215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157" t="n">
        <f aca="false">ROUND(J26*E26,2)</f>
        <v>0</v>
      </c>
      <c r="P26" s="158" t="n">
        <f aca="false">ROUND(M26+N26+O26,2)</f>
        <v>0</v>
      </c>
      <c r="Q26" s="24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</row>
    <row r="27" customFormat="false" ht="13.4" hidden="false" customHeight="false" outlineLevel="0" collapsed="false">
      <c r="A27" s="148" t="n">
        <v>8</v>
      </c>
      <c r="B27" s="149" t="s">
        <v>67</v>
      </c>
      <c r="C27" s="150" t="s">
        <v>417</v>
      </c>
      <c r="D27" s="206" t="s">
        <v>77</v>
      </c>
      <c r="E27" s="206" t="n">
        <v>36</v>
      </c>
      <c r="F27" s="217"/>
      <c r="G27" s="151"/>
      <c r="H27" s="153"/>
      <c r="I27" s="153"/>
      <c r="J27" s="153"/>
      <c r="K27" s="155" t="n">
        <f aca="false">ROUND(SUM(J27+H27+I27),2)</f>
        <v>0</v>
      </c>
      <c r="L27" s="215" t="n">
        <f aca="false">ROUND(F27*$E27,1)</f>
        <v>0</v>
      </c>
      <c r="M27" s="157" t="n">
        <f aca="false">ROUND(E27*H27,2)</f>
        <v>0</v>
      </c>
      <c r="N27" s="157" t="n">
        <f aca="false">ROUND(I27*E27,2)</f>
        <v>0</v>
      </c>
      <c r="O27" s="157" t="n">
        <f aca="false">ROUND(J27*E27,2)</f>
        <v>0</v>
      </c>
      <c r="P27" s="158" t="n">
        <f aca="false">ROUND(M27+N27+O27,2)</f>
        <v>0</v>
      </c>
      <c r="Q27" s="24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</row>
    <row r="28" customFormat="false" ht="13.4" hidden="false" customHeight="false" outlineLevel="0" collapsed="false">
      <c r="A28" s="151"/>
      <c r="B28" s="243"/>
      <c r="C28" s="260" t="s">
        <v>418</v>
      </c>
      <c r="D28" s="245"/>
      <c r="E28" s="254"/>
      <c r="F28" s="208"/>
      <c r="G28" s="208"/>
      <c r="H28" s="208"/>
      <c r="I28" s="153"/>
      <c r="J28" s="153"/>
      <c r="K28" s="208"/>
      <c r="L28" s="246" t="n">
        <f aca="false">SUM(L26:L27)</f>
        <v>0</v>
      </c>
      <c r="M28" s="247" t="n">
        <f aca="false">SUM(M26:M27)</f>
        <v>0</v>
      </c>
      <c r="N28" s="247" t="n">
        <f aca="false">SUM(N26:N27)</f>
        <v>0</v>
      </c>
      <c r="O28" s="247" t="n">
        <f aca="false">SUM(O26:O27)</f>
        <v>0</v>
      </c>
      <c r="P28" s="248" t="n">
        <f aca="false">SUM(P26:P27)</f>
        <v>0</v>
      </c>
      <c r="Q28" s="24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</row>
    <row r="29" customFormat="false" ht="12.75" hidden="false" customHeight="true" outlineLevel="0" collapsed="false">
      <c r="A29" s="151"/>
      <c r="B29" s="204"/>
      <c r="C29" s="205" t="s">
        <v>419</v>
      </c>
      <c r="D29" s="206"/>
      <c r="E29" s="206"/>
      <c r="F29" s="208"/>
      <c r="G29" s="208"/>
      <c r="H29" s="208"/>
      <c r="I29" s="153"/>
      <c r="J29" s="153"/>
      <c r="K29" s="208"/>
      <c r="L29" s="209"/>
      <c r="M29" s="210"/>
      <c r="N29" s="210"/>
      <c r="O29" s="210"/>
      <c r="P29" s="313"/>
      <c r="Q29" s="24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</row>
    <row r="30" customFormat="false" ht="37.3" hidden="false" customHeight="false" outlineLevel="0" collapsed="false">
      <c r="A30" s="148" t="n">
        <v>9</v>
      </c>
      <c r="B30" s="149" t="s">
        <v>67</v>
      </c>
      <c r="C30" s="212" t="s">
        <v>420</v>
      </c>
      <c r="D30" s="206" t="s">
        <v>77</v>
      </c>
      <c r="E30" s="206" t="n">
        <v>2</v>
      </c>
      <c r="F30" s="23"/>
      <c r="G30" s="151"/>
      <c r="H30" s="153"/>
      <c r="I30" s="153"/>
      <c r="J30" s="153"/>
      <c r="K30" s="155" t="n">
        <f aca="false">ROUND(SUM(J30+H30+I30),2)</f>
        <v>0</v>
      </c>
      <c r="L30" s="215" t="n">
        <f aca="false">ROUND(F30*$E30,1)</f>
        <v>0</v>
      </c>
      <c r="M30" s="157" t="n">
        <f aca="false">ROUND(E30*H30,2)</f>
        <v>0</v>
      </c>
      <c r="N30" s="157" t="n">
        <f aca="false">ROUND(I30*E30,2)</f>
        <v>0</v>
      </c>
      <c r="O30" s="157" t="n">
        <f aca="false">ROUND(J30*E30,2)</f>
        <v>0</v>
      </c>
      <c r="P30" s="158" t="n">
        <f aca="false">ROUND(M30+N30+O30,2)</f>
        <v>0</v>
      </c>
      <c r="Q30" s="24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</row>
    <row r="31" customFormat="false" ht="13.4" hidden="false" customHeight="false" outlineLevel="0" collapsed="false">
      <c r="A31" s="151"/>
      <c r="B31" s="243"/>
      <c r="C31" s="260" t="s">
        <v>421</v>
      </c>
      <c r="D31" s="245"/>
      <c r="E31" s="254"/>
      <c r="F31" s="210"/>
      <c r="G31" s="208"/>
      <c r="H31" s="208"/>
      <c r="I31" s="153"/>
      <c r="J31" s="153"/>
      <c r="K31" s="208"/>
      <c r="L31" s="246" t="n">
        <f aca="false">SUM(L30:L30)</f>
        <v>0</v>
      </c>
      <c r="M31" s="247" t="n">
        <f aca="false">SUM(M30:M30)</f>
        <v>0</v>
      </c>
      <c r="N31" s="247" t="n">
        <f aca="false">SUM(N30:N30)</f>
        <v>0</v>
      </c>
      <c r="O31" s="247" t="n">
        <f aca="false">SUM(O30:O30)</f>
        <v>0</v>
      </c>
      <c r="P31" s="248" t="n">
        <f aca="false">SUM(P30:P30)</f>
        <v>0</v>
      </c>
      <c r="Q31" s="24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</row>
    <row r="32" customFormat="false" ht="13.5" hidden="false" customHeight="true" outlineLevel="0" collapsed="false">
      <c r="A32" s="151"/>
      <c r="B32" s="204"/>
      <c r="C32" s="205" t="s">
        <v>422</v>
      </c>
      <c r="D32" s="206"/>
      <c r="E32" s="206"/>
      <c r="F32" s="208"/>
      <c r="G32" s="208"/>
      <c r="H32" s="208"/>
      <c r="I32" s="153"/>
      <c r="J32" s="153"/>
      <c r="K32" s="208"/>
      <c r="L32" s="209"/>
      <c r="M32" s="210"/>
      <c r="N32" s="210"/>
      <c r="O32" s="210"/>
      <c r="P32" s="313"/>
      <c r="Q32" s="24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</row>
    <row r="33" customFormat="false" ht="37.3" hidden="false" customHeight="false" outlineLevel="0" collapsed="false">
      <c r="A33" s="148" t="n">
        <v>10</v>
      </c>
      <c r="B33" s="149" t="s">
        <v>67</v>
      </c>
      <c r="C33" s="212" t="s">
        <v>423</v>
      </c>
      <c r="D33" s="206" t="s">
        <v>77</v>
      </c>
      <c r="E33" s="255" t="n">
        <v>2</v>
      </c>
      <c r="F33" s="23"/>
      <c r="G33" s="151"/>
      <c r="H33" s="153"/>
      <c r="I33" s="153"/>
      <c r="J33" s="153"/>
      <c r="K33" s="155" t="n">
        <f aca="false">ROUND(SUM(J33+H33+I33),2)</f>
        <v>0</v>
      </c>
      <c r="L33" s="215" t="n">
        <f aca="false">ROUND(F33*$E33,1)</f>
        <v>0</v>
      </c>
      <c r="M33" s="157" t="n">
        <f aca="false">ROUND(E33*H33,2)</f>
        <v>0</v>
      </c>
      <c r="N33" s="157" t="n">
        <f aca="false">ROUND(I33*E33,2)</f>
        <v>0</v>
      </c>
      <c r="O33" s="157" t="n">
        <f aca="false">ROUND(J33*E33,2)</f>
        <v>0</v>
      </c>
      <c r="P33" s="158" t="n">
        <f aca="false">ROUND(M33+N33+O33,2)</f>
        <v>0</v>
      </c>
      <c r="Q33" s="24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</row>
    <row r="34" customFormat="false" ht="13.4" hidden="false" customHeight="false" outlineLevel="0" collapsed="false">
      <c r="A34" s="151"/>
      <c r="B34" s="243"/>
      <c r="C34" s="260" t="s">
        <v>424</v>
      </c>
      <c r="D34" s="245"/>
      <c r="E34" s="254"/>
      <c r="F34" s="210"/>
      <c r="G34" s="208"/>
      <c r="H34" s="208"/>
      <c r="I34" s="153"/>
      <c r="J34" s="153"/>
      <c r="K34" s="208"/>
      <c r="L34" s="246" t="n">
        <f aca="false">SUM(L33)</f>
        <v>0</v>
      </c>
      <c r="M34" s="247" t="n">
        <f aca="false">SUM(M33)</f>
        <v>0</v>
      </c>
      <c r="N34" s="247" t="n">
        <f aca="false">SUM(N33)</f>
        <v>0</v>
      </c>
      <c r="O34" s="247" t="n">
        <f aca="false">SUM(O33)</f>
        <v>0</v>
      </c>
      <c r="P34" s="248" t="n">
        <f aca="false">SUM(P33)</f>
        <v>0</v>
      </c>
      <c r="Q34" s="24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</row>
    <row r="35" customFormat="false" ht="13.5" hidden="false" customHeight="true" outlineLevel="0" collapsed="false">
      <c r="A35" s="151"/>
      <c r="B35" s="204"/>
      <c r="C35" s="205" t="s">
        <v>425</v>
      </c>
      <c r="D35" s="206"/>
      <c r="E35" s="206"/>
      <c r="F35" s="23"/>
      <c r="G35" s="217"/>
      <c r="H35" s="217"/>
      <c r="I35" s="153"/>
      <c r="J35" s="153"/>
      <c r="K35" s="217"/>
      <c r="L35" s="251"/>
      <c r="M35" s="23"/>
      <c r="N35" s="23"/>
      <c r="O35" s="23"/>
      <c r="P35" s="252"/>
      <c r="Q35" s="24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</row>
    <row r="36" customFormat="false" ht="37.3" hidden="false" customHeight="false" outlineLevel="0" collapsed="false">
      <c r="A36" s="148" t="n">
        <v>11</v>
      </c>
      <c r="B36" s="149" t="s">
        <v>67</v>
      </c>
      <c r="C36" s="22" t="s">
        <v>426</v>
      </c>
      <c r="D36" s="206" t="s">
        <v>77</v>
      </c>
      <c r="E36" s="255" t="n">
        <v>8</v>
      </c>
      <c r="F36" s="23"/>
      <c r="G36" s="151"/>
      <c r="H36" s="153"/>
      <c r="I36" s="153"/>
      <c r="J36" s="153"/>
      <c r="K36" s="155" t="n">
        <f aca="false">ROUND(SUM(J36+H36+I36),2)</f>
        <v>0</v>
      </c>
      <c r="L36" s="215" t="n">
        <f aca="false">ROUND(F36*$E36,1)</f>
        <v>0</v>
      </c>
      <c r="M36" s="157" t="n">
        <f aca="false">ROUND(E36*H36,2)</f>
        <v>0</v>
      </c>
      <c r="N36" s="157" t="n">
        <f aca="false">ROUND(I36*E36,2)</f>
        <v>0</v>
      </c>
      <c r="O36" s="157" t="n">
        <f aca="false">ROUND(J36*E36,2)</f>
        <v>0</v>
      </c>
      <c r="P36" s="158" t="n">
        <f aca="false">ROUND(M36+N36+O36,2)</f>
        <v>0</v>
      </c>
      <c r="Q36" s="24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</row>
    <row r="37" customFormat="false" ht="37.3" hidden="false" customHeight="false" outlineLevel="0" collapsed="false">
      <c r="A37" s="148" t="n">
        <v>12</v>
      </c>
      <c r="B37" s="149" t="s">
        <v>67</v>
      </c>
      <c r="C37" s="212" t="s">
        <v>427</v>
      </c>
      <c r="D37" s="206" t="s">
        <v>77</v>
      </c>
      <c r="E37" s="255" t="n">
        <v>8</v>
      </c>
      <c r="F37" s="23"/>
      <c r="G37" s="151"/>
      <c r="H37" s="153"/>
      <c r="I37" s="153"/>
      <c r="J37" s="153"/>
      <c r="K37" s="155" t="n">
        <f aca="false">ROUND(SUM(J37+H37+I37),2)</f>
        <v>0</v>
      </c>
      <c r="L37" s="215" t="n">
        <f aca="false">ROUND(F37*$E37,1)</f>
        <v>0</v>
      </c>
      <c r="M37" s="157" t="n">
        <f aca="false">ROUND(E37*H37,2)</f>
        <v>0</v>
      </c>
      <c r="N37" s="157" t="n">
        <f aca="false">ROUND(I37*E37,2)</f>
        <v>0</v>
      </c>
      <c r="O37" s="157" t="n">
        <f aca="false">ROUND(J37*E37,2)</f>
        <v>0</v>
      </c>
      <c r="P37" s="158" t="n">
        <f aca="false">ROUND(M37+N37+O37,2)</f>
        <v>0</v>
      </c>
      <c r="Q37" s="24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</row>
    <row r="38" customFormat="false" ht="13.4" hidden="false" customHeight="false" outlineLevel="0" collapsed="false">
      <c r="A38" s="148"/>
      <c r="B38" s="243"/>
      <c r="C38" s="260" t="s">
        <v>428</v>
      </c>
      <c r="D38" s="206"/>
      <c r="E38" s="207"/>
      <c r="F38" s="23"/>
      <c r="G38" s="217"/>
      <c r="H38" s="217"/>
      <c r="I38" s="153"/>
      <c r="J38" s="217"/>
      <c r="K38" s="217"/>
      <c r="L38" s="246" t="n">
        <f aca="false">SUM(L35:L37)</f>
        <v>0</v>
      </c>
      <c r="M38" s="247" t="n">
        <f aca="false">SUM(M35:M37)</f>
        <v>0</v>
      </c>
      <c r="N38" s="247" t="n">
        <f aca="false">SUM(N35:N37)</f>
        <v>0</v>
      </c>
      <c r="O38" s="247" t="n">
        <f aca="false">SUM(O35:O37)</f>
        <v>0</v>
      </c>
      <c r="P38" s="248" t="n">
        <f aca="false">SUM(P35:P37)</f>
        <v>0</v>
      </c>
      <c r="Q38" s="24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</row>
    <row r="39" s="180" customFormat="true" ht="12" hidden="false" customHeight="true" outlineLevel="0" collapsed="false">
      <c r="A39" s="166"/>
      <c r="B39" s="272"/>
      <c r="C39" s="273"/>
      <c r="D39" s="166"/>
      <c r="E39" s="166"/>
      <c r="F39" s="166"/>
      <c r="G39" s="166"/>
      <c r="H39" s="166"/>
      <c r="I39" s="166"/>
      <c r="J39" s="166"/>
      <c r="K39" s="166"/>
      <c r="L39" s="274"/>
      <c r="M39" s="275"/>
      <c r="N39" s="275"/>
      <c r="O39" s="275"/>
      <c r="P39" s="275"/>
      <c r="AMJ39" s="0"/>
    </row>
    <row r="40" customFormat="false" ht="13.4" hidden="false" customHeight="false" outlineLevel="0" collapsed="false">
      <c r="A40" s="151"/>
      <c r="B40" s="174"/>
      <c r="C40" s="175"/>
      <c r="D40" s="21"/>
      <c r="E40" s="21"/>
      <c r="F40" s="22"/>
      <c r="G40" s="22"/>
      <c r="H40" s="22"/>
      <c r="I40" s="22"/>
      <c r="J40" s="176" t="s">
        <v>91</v>
      </c>
      <c r="K40" s="22"/>
      <c r="L40" s="177" t="n">
        <f aca="false">L24+L28+L31+L34+L38</f>
        <v>0</v>
      </c>
      <c r="M40" s="178" t="n">
        <f aca="false">M24+M28+M31+M34+M38</f>
        <v>0</v>
      </c>
      <c r="N40" s="178" t="n">
        <f aca="false">N24+N28+N31+N34+N38</f>
        <v>0</v>
      </c>
      <c r="O40" s="178" t="n">
        <f aca="false">O24+O28+O31+O34+O38</f>
        <v>0</v>
      </c>
      <c r="P40" s="178" t="n">
        <f aca="false">P24+P28+P31+P34+P38</f>
        <v>0</v>
      </c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</row>
    <row r="41" s="284" customFormat="true" ht="12.8" hidden="false" customHeight="false" outlineLevel="0" collapsed="false">
      <c r="A41" s="277"/>
      <c r="B41" s="278"/>
      <c r="C41" s="279"/>
      <c r="D41" s="280"/>
      <c r="E41" s="280"/>
      <c r="F41" s="281"/>
      <c r="G41" s="281"/>
      <c r="H41" s="281"/>
      <c r="I41" s="280"/>
      <c r="J41" s="186"/>
      <c r="K41" s="281"/>
      <c r="L41" s="282"/>
      <c r="M41" s="283"/>
      <c r="N41" s="283"/>
      <c r="O41" s="283"/>
      <c r="P41" s="283"/>
      <c r="AMJ41" s="0"/>
    </row>
    <row r="42" s="287" customFormat="true" ht="12.8" hidden="false" customHeight="false" outlineLevel="0" collapsed="false">
      <c r="A42" s="189"/>
      <c r="B42" s="201"/>
      <c r="C42" s="383"/>
      <c r="D42" s="190"/>
      <c r="E42" s="190"/>
      <c r="F42" s="33"/>
      <c r="G42" s="33"/>
      <c r="H42" s="33"/>
      <c r="I42" s="190"/>
      <c r="J42" s="33"/>
      <c r="K42" s="33"/>
      <c r="L42" s="286"/>
      <c r="M42" s="33"/>
      <c r="N42" s="33"/>
      <c r="O42" s="186"/>
      <c r="P42" s="192"/>
      <c r="AMJ42" s="0"/>
    </row>
    <row r="43" s="193" customFormat="true" ht="13.8" hidden="false" customHeight="false" outlineLevel="0" collapsed="false">
      <c r="A43" s="288"/>
      <c r="B43" s="199"/>
      <c r="C43" s="191" t="s">
        <v>92</v>
      </c>
      <c r="D43" s="191"/>
      <c r="E43" s="1"/>
      <c r="F43" s="33"/>
      <c r="G43" s="1"/>
      <c r="H43" s="1"/>
      <c r="I43" s="191"/>
      <c r="J43" s="1"/>
      <c r="K43" s="1"/>
      <c r="L43" s="1"/>
      <c r="M43" s="191"/>
      <c r="N43" s="1"/>
      <c r="O43" s="180"/>
      <c r="P43" s="1"/>
      <c r="Q43" s="180"/>
      <c r="AMJ43" s="0"/>
    </row>
    <row r="44" s="1" customFormat="true" ht="12.8" hidden="false" customHeight="false" outlineLevel="0" collapsed="false">
      <c r="A44" s="288"/>
      <c r="B44" s="199"/>
      <c r="C44" s="44" t="s">
        <v>23</v>
      </c>
      <c r="F44" s="33"/>
      <c r="M44" s="180"/>
      <c r="O44" s="180"/>
      <c r="Q44" s="180"/>
      <c r="AMJ44" s="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printOptions headings="false" gridLines="false" gridLinesSet="true" horizontalCentered="true" verticalCentered="false"/>
  <pageMargins left="0" right="0" top="0.7875" bottom="0.7875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37"/>
  <sheetViews>
    <sheetView windowProtection="false" showFormulas="false" showGridLines="true" showRowColHeaders="true" showZeros="false" rightToLeft="false" tabSelected="false" showOutlineSymbols="true" defaultGridColor="true" view="normal" topLeftCell="A1" colorId="64" zoomScale="90" zoomScaleNormal="90" zoomScalePageLayoutView="100" workbookViewId="0">
      <selection pane="topLeft" activeCell="C19" activeCellId="0" sqref="C19"/>
    </sheetView>
  </sheetViews>
  <sheetFormatPr defaultRowHeight="12.8"/>
  <cols>
    <col collapsed="false" hidden="false" max="1" min="1" style="194" width="5.66836734693878"/>
    <col collapsed="false" hidden="false" max="2" min="2" style="195" width="4.32142857142857"/>
    <col collapsed="false" hidden="false" max="3" min="3" style="1" width="47.515306122449"/>
    <col collapsed="false" hidden="false" max="4" min="4" style="1" width="6.0765306122449"/>
    <col collapsed="false" hidden="false" max="5" min="5" style="103" width="7.29081632653061"/>
    <col collapsed="false" hidden="false" max="6" min="6" style="104" width="6.88265306122449"/>
    <col collapsed="false" hidden="false" max="7" min="7" style="1" width="7.56122448979592"/>
    <col collapsed="false" hidden="false" max="8" min="8" style="1" width="8.10204081632653"/>
    <col collapsed="false" hidden="false" max="9" min="9" style="1" width="8.36734693877551"/>
    <col collapsed="false" hidden="false" max="10" min="10" style="1" width="8.10204081632653"/>
    <col collapsed="false" hidden="false" max="11" min="11" style="1" width="9.17857142857143"/>
    <col collapsed="false" hidden="false" max="12" min="12" style="196" width="8.10204081632653"/>
    <col collapsed="false" hidden="false" max="13" min="13" style="1" width="10.3928571428571"/>
    <col collapsed="false" hidden="false" max="14" min="14" style="1" width="10.530612244898"/>
    <col collapsed="false" hidden="false" max="15" min="15" style="1" width="10.3928571428571"/>
    <col collapsed="false" hidden="false" max="16" min="16" style="1" width="11.2040816326531"/>
    <col collapsed="false" hidden="false" max="1023" min="17" style="1" width="9.04591836734694"/>
  </cols>
  <sheetData>
    <row r="1" customFormat="false" ht="13.8" hidden="fals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12.8" hidden="fals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2.8" hidden="fals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429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42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P34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</row>
    <row r="12" customFormat="false" ht="13.8" hidden="false" customHeight="fals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</row>
    <row r="14" customFormat="false" ht="12.7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</row>
    <row r="15" customFormat="false" ht="58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</row>
    <row r="16" s="140" customFormat="true" ht="12.8" hidden="false" customHeight="fals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J16" s="0"/>
    </row>
    <row r="17" s="211" customFormat="true" ht="12.8" hidden="false" customHeight="false" outlineLevel="0" collapsed="false">
      <c r="A17" s="151"/>
      <c r="B17" s="204"/>
      <c r="C17" s="338"/>
      <c r="D17" s="206"/>
      <c r="E17" s="206"/>
      <c r="F17" s="206"/>
      <c r="G17" s="151"/>
      <c r="H17" s="206"/>
      <c r="I17" s="153"/>
      <c r="J17" s="153"/>
      <c r="K17" s="208"/>
      <c r="L17" s="209"/>
      <c r="M17" s="210"/>
      <c r="N17" s="210"/>
      <c r="O17" s="210"/>
      <c r="P17" s="210"/>
      <c r="AMJ17" s="0"/>
    </row>
    <row r="18" customFormat="false" ht="13.4" hidden="false" customHeight="false" outlineLevel="0" collapsed="false">
      <c r="A18" s="148" t="n">
        <v>1</v>
      </c>
      <c r="B18" s="149" t="s">
        <v>67</v>
      </c>
      <c r="C18" s="340" t="s">
        <v>430</v>
      </c>
      <c r="D18" s="164" t="s">
        <v>73</v>
      </c>
      <c r="E18" s="206" t="n">
        <v>2</v>
      </c>
      <c r="F18" s="23"/>
      <c r="G18" s="151"/>
      <c r="H18" s="154"/>
      <c r="I18" s="153"/>
      <c r="J18" s="153"/>
      <c r="K18" s="155" t="n">
        <f aca="false">ROUND(SUM(J18+H18+I18),2)</f>
        <v>0</v>
      </c>
      <c r="L18" s="215" t="n">
        <f aca="false">ROUND(F18*$E18,1)</f>
        <v>0</v>
      </c>
      <c r="M18" s="157" t="n">
        <f aca="false">ROUND(E18*H18,2)</f>
        <v>0</v>
      </c>
      <c r="N18" s="157" t="n">
        <f aca="false">ROUND(I18*E18,2)</f>
        <v>0</v>
      </c>
      <c r="O18" s="157" t="n">
        <f aca="false">ROUND(J18*E18,2)</f>
        <v>0</v>
      </c>
      <c r="P18" s="158" t="n">
        <f aca="false">ROUND(M18+N18+O18,2)</f>
        <v>0</v>
      </c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</row>
    <row r="19" customFormat="false" ht="32.3" hidden="false" customHeight="true" outlineLevel="0" collapsed="false">
      <c r="A19" s="148" t="n">
        <v>2</v>
      </c>
      <c r="B19" s="149" t="s">
        <v>67</v>
      </c>
      <c r="C19" s="340" t="s">
        <v>431</v>
      </c>
      <c r="D19" s="164" t="s">
        <v>432</v>
      </c>
      <c r="E19" s="206" t="n">
        <v>2</v>
      </c>
      <c r="F19" s="23"/>
      <c r="G19" s="151"/>
      <c r="H19" s="154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</row>
    <row r="20" customFormat="false" ht="25.35" hidden="false" customHeight="false" outlineLevel="0" collapsed="false">
      <c r="A20" s="148" t="n">
        <v>3</v>
      </c>
      <c r="B20" s="149" t="s">
        <v>67</v>
      </c>
      <c r="C20" s="340" t="s">
        <v>433</v>
      </c>
      <c r="D20" s="164" t="s">
        <v>77</v>
      </c>
      <c r="E20" s="206" t="n">
        <v>2</v>
      </c>
      <c r="F20" s="23"/>
      <c r="G20" s="151"/>
      <c r="H20" s="154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</row>
    <row r="21" customFormat="false" ht="13.4" hidden="false" customHeight="false" outlineLevel="0" collapsed="false">
      <c r="A21" s="148" t="n">
        <v>4</v>
      </c>
      <c r="B21" s="149" t="s">
        <v>67</v>
      </c>
      <c r="C21" s="340" t="s">
        <v>434</v>
      </c>
      <c r="D21" s="164" t="s">
        <v>77</v>
      </c>
      <c r="E21" s="206" t="n">
        <v>2</v>
      </c>
      <c r="F21" s="23"/>
      <c r="G21" s="151"/>
      <c r="H21" s="153"/>
      <c r="I21" s="153"/>
      <c r="J21" s="153"/>
      <c r="K21" s="155" t="n">
        <f aca="false">ROUND(SUM(J21+H21+I21),2)</f>
        <v>0</v>
      </c>
      <c r="L21" s="215" t="n">
        <f aca="false">ROUND(F21*$E21,1)</f>
        <v>0</v>
      </c>
      <c r="M21" s="157" t="n">
        <f aca="false">ROUND(E21*H21,2)</f>
        <v>0</v>
      </c>
      <c r="N21" s="157" t="n">
        <f aca="false">ROUND(I21*E21,2)</f>
        <v>0</v>
      </c>
      <c r="O21" s="157" t="n">
        <f aca="false">ROUND(J21*E21,2)</f>
        <v>0</v>
      </c>
      <c r="P21" s="158" t="n">
        <f aca="false">ROUND(M21+N21+O21,2)</f>
        <v>0</v>
      </c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</row>
    <row r="22" customFormat="false" ht="25.35" hidden="false" customHeight="false" outlineLevel="0" collapsed="false">
      <c r="A22" s="148" t="n">
        <v>5</v>
      </c>
      <c r="B22" s="149" t="s">
        <v>67</v>
      </c>
      <c r="C22" s="340" t="s">
        <v>435</v>
      </c>
      <c r="D22" s="164" t="s">
        <v>77</v>
      </c>
      <c r="E22" s="206" t="n">
        <v>2</v>
      </c>
      <c r="F22" s="23"/>
      <c r="G22" s="151"/>
      <c r="H22" s="153"/>
      <c r="I22" s="153"/>
      <c r="J22" s="153"/>
      <c r="K22" s="155" t="n">
        <f aca="false">ROUND(SUM(J22+H22+I22),2)</f>
        <v>0</v>
      </c>
      <c r="L22" s="215" t="n">
        <f aca="false">ROUND(F22*$E22,1)</f>
        <v>0</v>
      </c>
      <c r="M22" s="157" t="n">
        <f aca="false">ROUND(E22*H22,2)</f>
        <v>0</v>
      </c>
      <c r="N22" s="157" t="n">
        <f aca="false">ROUND(I22*E22,2)</f>
        <v>0</v>
      </c>
      <c r="O22" s="157" t="n">
        <f aca="false">ROUND(J22*E22,2)</f>
        <v>0</v>
      </c>
      <c r="P22" s="158" t="n">
        <f aca="false">ROUND(M22+N22+O22,2)</f>
        <v>0</v>
      </c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</row>
    <row r="23" customFormat="false" ht="27.35" hidden="false" customHeight="true" outlineLevel="0" collapsed="false">
      <c r="A23" s="148" t="n">
        <v>6</v>
      </c>
      <c r="B23" s="149" t="s">
        <v>67</v>
      </c>
      <c r="C23" s="340" t="s">
        <v>436</v>
      </c>
      <c r="D23" s="164" t="s">
        <v>77</v>
      </c>
      <c r="E23" s="206" t="n">
        <v>2</v>
      </c>
      <c r="F23" s="23"/>
      <c r="G23" s="151"/>
      <c r="H23" s="153"/>
      <c r="I23" s="153"/>
      <c r="J23" s="153"/>
      <c r="K23" s="155" t="n">
        <f aca="false">ROUND(SUM(J23+H23+I23),2)</f>
        <v>0</v>
      </c>
      <c r="L23" s="215" t="n">
        <f aca="false">ROUND(F23*$E23,1)</f>
        <v>0</v>
      </c>
      <c r="M23" s="157" t="n">
        <f aca="false">ROUND(E23*H23,2)</f>
        <v>0</v>
      </c>
      <c r="N23" s="157" t="n">
        <f aca="false">ROUND(I23*E23,2)</f>
        <v>0</v>
      </c>
      <c r="O23" s="157" t="n">
        <f aca="false">ROUND(J23*E23,2)</f>
        <v>0</v>
      </c>
      <c r="P23" s="158" t="n">
        <f aca="false">ROUND(M23+N23+O23,2)</f>
        <v>0</v>
      </c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</row>
    <row r="24" customFormat="false" ht="25.35" hidden="false" customHeight="false" outlineLevel="0" collapsed="false">
      <c r="A24" s="148" t="n">
        <v>7</v>
      </c>
      <c r="B24" s="149" t="s">
        <v>67</v>
      </c>
      <c r="C24" s="340" t="s">
        <v>437</v>
      </c>
      <c r="D24" s="164" t="s">
        <v>77</v>
      </c>
      <c r="E24" s="206" t="n">
        <v>2</v>
      </c>
      <c r="F24" s="23"/>
      <c r="G24" s="151"/>
      <c r="H24" s="153"/>
      <c r="I24" s="153"/>
      <c r="J24" s="153"/>
      <c r="K24" s="155" t="n">
        <f aca="false">ROUND(SUM(J24+H24+I24),2)</f>
        <v>0</v>
      </c>
      <c r="L24" s="215" t="n">
        <f aca="false">ROUND(F24*$E24,1)</f>
        <v>0</v>
      </c>
      <c r="M24" s="157" t="n">
        <f aca="false">ROUND(E24*H24,2)</f>
        <v>0</v>
      </c>
      <c r="N24" s="157" t="n">
        <f aca="false">ROUND(I24*E24,2)</f>
        <v>0</v>
      </c>
      <c r="O24" s="157" t="n">
        <f aca="false">ROUND(J24*E24,2)</f>
        <v>0</v>
      </c>
      <c r="P24" s="158" t="n">
        <f aca="false">ROUND(M24+N24+O24,2)</f>
        <v>0</v>
      </c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</row>
    <row r="25" customFormat="false" ht="25.35" hidden="false" customHeight="false" outlineLevel="0" collapsed="false">
      <c r="A25" s="148" t="n">
        <v>8</v>
      </c>
      <c r="B25" s="149" t="s">
        <v>67</v>
      </c>
      <c r="C25" s="340" t="s">
        <v>438</v>
      </c>
      <c r="D25" s="164" t="s">
        <v>166</v>
      </c>
      <c r="E25" s="206" t="n">
        <v>4</v>
      </c>
      <c r="F25" s="23"/>
      <c r="G25" s="151"/>
      <c r="H25" s="153"/>
      <c r="I25" s="153"/>
      <c r="J25" s="153"/>
      <c r="K25" s="155" t="n">
        <f aca="false">ROUND(SUM(J25+H25+I25),2)</f>
        <v>0</v>
      </c>
      <c r="L25" s="215" t="n">
        <f aca="false">ROUND(F25*$E25,1)</f>
        <v>0</v>
      </c>
      <c r="M25" s="157" t="n">
        <f aca="false">ROUND(E25*H25,2)</f>
        <v>0</v>
      </c>
      <c r="N25" s="157" t="n">
        <f aca="false">ROUND(I25*E25,2)</f>
        <v>0</v>
      </c>
      <c r="O25" s="157" t="n">
        <f aca="false">ROUND(J25*E25,2)</f>
        <v>0</v>
      </c>
      <c r="P25" s="158" t="n">
        <f aca="false">ROUND(M25+N25+O25,2)</f>
        <v>0</v>
      </c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</row>
    <row r="26" customFormat="false" ht="13.4" hidden="false" customHeight="false" outlineLevel="0" collapsed="false">
      <c r="A26" s="148" t="n">
        <v>9</v>
      </c>
      <c r="B26" s="149" t="s">
        <v>67</v>
      </c>
      <c r="C26" s="340" t="s">
        <v>439</v>
      </c>
      <c r="D26" s="164" t="s">
        <v>73</v>
      </c>
      <c r="E26" s="206" t="n">
        <v>2</v>
      </c>
      <c r="F26" s="23"/>
      <c r="G26" s="151"/>
      <c r="H26" s="153"/>
      <c r="I26" s="153"/>
      <c r="J26" s="153"/>
      <c r="K26" s="155" t="n">
        <f aca="false">ROUND(SUM(J26+H26+I26),2)</f>
        <v>0</v>
      </c>
      <c r="L26" s="215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157" t="n">
        <f aca="false">ROUND(J26*E26,2)</f>
        <v>0</v>
      </c>
      <c r="P26" s="158" t="n">
        <f aca="false">ROUND(M26+N26+O26,2)</f>
        <v>0</v>
      </c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</row>
    <row r="27" customFormat="false" ht="13.4" hidden="false" customHeight="false" outlineLevel="0" collapsed="false">
      <c r="A27" s="148" t="n">
        <v>10</v>
      </c>
      <c r="B27" s="149" t="s">
        <v>67</v>
      </c>
      <c r="C27" s="340" t="s">
        <v>440</v>
      </c>
      <c r="D27" s="164" t="s">
        <v>77</v>
      </c>
      <c r="E27" s="206" t="n">
        <v>2</v>
      </c>
      <c r="F27" s="23"/>
      <c r="G27" s="151"/>
      <c r="H27" s="153"/>
      <c r="I27" s="153"/>
      <c r="J27" s="153"/>
      <c r="K27" s="155" t="n">
        <f aca="false">ROUND(SUM(J27+H27+I27),2)</f>
        <v>0</v>
      </c>
      <c r="L27" s="215" t="n">
        <f aca="false">ROUND(F27*$E27,1)</f>
        <v>0</v>
      </c>
      <c r="M27" s="157" t="n">
        <f aca="false">ROUND(E27*H27,2)</f>
        <v>0</v>
      </c>
      <c r="N27" s="157" t="n">
        <f aca="false">ROUND(I27*E27,2)</f>
        <v>0</v>
      </c>
      <c r="O27" s="157" t="n">
        <f aca="false">ROUND(J27*E27,2)</f>
        <v>0</v>
      </c>
      <c r="P27" s="158" t="n">
        <f aca="false">ROUND(M27+N27+O27,2)</f>
        <v>0</v>
      </c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</row>
    <row r="28" customFormat="false" ht="25.35" hidden="false" customHeight="false" outlineLevel="0" collapsed="false">
      <c r="A28" s="148" t="n">
        <v>11</v>
      </c>
      <c r="B28" s="149" t="s">
        <v>67</v>
      </c>
      <c r="C28" s="340" t="s">
        <v>441</v>
      </c>
      <c r="D28" s="164" t="s">
        <v>432</v>
      </c>
      <c r="E28" s="206" t="n">
        <v>2</v>
      </c>
      <c r="F28" s="23"/>
      <c r="G28" s="151"/>
      <c r="H28" s="153"/>
      <c r="I28" s="153"/>
      <c r="J28" s="153"/>
      <c r="K28" s="155" t="n">
        <f aca="false">ROUND(SUM(J28+H28+I28),2)</f>
        <v>0</v>
      </c>
      <c r="L28" s="215" t="n">
        <f aca="false">ROUND(F28*$E28,1)</f>
        <v>0</v>
      </c>
      <c r="M28" s="157" t="n">
        <f aca="false">ROUND(E28*H28,2)</f>
        <v>0</v>
      </c>
      <c r="N28" s="157" t="n">
        <f aca="false">ROUND(I28*E28,2)</f>
        <v>0</v>
      </c>
      <c r="O28" s="157" t="n">
        <f aca="false">ROUND(J28*E28,2)</f>
        <v>0</v>
      </c>
      <c r="P28" s="158" t="n">
        <f aca="false">ROUND(M28+N28+O28,2)</f>
        <v>0</v>
      </c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</row>
    <row r="29" customFormat="false" ht="13.4" hidden="false" customHeight="false" outlineLevel="0" collapsed="false">
      <c r="A29" s="148" t="n">
        <v>12</v>
      </c>
      <c r="B29" s="149" t="s">
        <v>67</v>
      </c>
      <c r="C29" s="340" t="s">
        <v>442</v>
      </c>
      <c r="D29" s="164" t="s">
        <v>73</v>
      </c>
      <c r="E29" s="206" t="n">
        <v>2</v>
      </c>
      <c r="F29" s="23"/>
      <c r="G29" s="151"/>
      <c r="H29" s="153"/>
      <c r="I29" s="153"/>
      <c r="J29" s="153"/>
      <c r="K29" s="155" t="n">
        <f aca="false">ROUND(SUM(J29+H29+I29),2)</f>
        <v>0</v>
      </c>
      <c r="L29" s="215" t="n">
        <f aca="false">ROUND(F29*$E29,1)</f>
        <v>0</v>
      </c>
      <c r="M29" s="157" t="n">
        <f aca="false">ROUND(E29*H29,2)</f>
        <v>0</v>
      </c>
      <c r="N29" s="157" t="n">
        <f aca="false">ROUND(I29*E29,2)</f>
        <v>0</v>
      </c>
      <c r="O29" s="157" t="n">
        <f aca="false">ROUND(J29*E29,2)</f>
        <v>0</v>
      </c>
      <c r="P29" s="158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</row>
    <row r="30" customFormat="false" ht="13.4" hidden="false" customHeight="false" outlineLevel="0" collapsed="false">
      <c r="A30" s="148" t="n">
        <v>13</v>
      </c>
      <c r="B30" s="149" t="s">
        <v>67</v>
      </c>
      <c r="C30" s="340" t="s">
        <v>443</v>
      </c>
      <c r="D30" s="164" t="s">
        <v>166</v>
      </c>
      <c r="E30" s="206" t="n">
        <v>4</v>
      </c>
      <c r="F30" s="23"/>
      <c r="G30" s="151"/>
      <c r="H30" s="153"/>
      <c r="I30" s="153"/>
      <c r="J30" s="153"/>
      <c r="K30" s="155" t="n">
        <f aca="false">ROUND(SUM(J30+H30+I30),2)</f>
        <v>0</v>
      </c>
      <c r="L30" s="215" t="n">
        <f aca="false">ROUND(F30*$E30,1)</f>
        <v>0</v>
      </c>
      <c r="M30" s="157" t="n">
        <f aca="false">ROUND(E30*H30,2)</f>
        <v>0</v>
      </c>
      <c r="N30" s="157" t="n">
        <f aca="false">ROUND(I30*E30,2)</f>
        <v>0</v>
      </c>
      <c r="O30" s="157" t="n">
        <f aca="false">ROUND(J30*E30,2)</f>
        <v>0</v>
      </c>
      <c r="P30" s="158" t="n">
        <f aca="false">ROUND(M30+N30+O30,2)</f>
        <v>0</v>
      </c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</row>
    <row r="31" customFormat="false" ht="13.4" hidden="false" customHeight="false" outlineLevel="0" collapsed="false">
      <c r="A31" s="148" t="n">
        <v>14</v>
      </c>
      <c r="B31" s="149" t="s">
        <v>67</v>
      </c>
      <c r="C31" s="340" t="s">
        <v>444</v>
      </c>
      <c r="D31" s="164" t="s">
        <v>432</v>
      </c>
      <c r="E31" s="206" t="n">
        <v>2</v>
      </c>
      <c r="F31" s="23"/>
      <c r="G31" s="151"/>
      <c r="H31" s="153"/>
      <c r="I31" s="153"/>
      <c r="J31" s="153"/>
      <c r="K31" s="155" t="n">
        <f aca="false">ROUND(SUM(J31+H31+I31),2)</f>
        <v>0</v>
      </c>
      <c r="L31" s="215" t="n">
        <f aca="false">ROUND(F31*$E31,1)</f>
        <v>0</v>
      </c>
      <c r="M31" s="157" t="n">
        <f aca="false">ROUND(E31*H31,2)</f>
        <v>0</v>
      </c>
      <c r="N31" s="157" t="n">
        <f aca="false">ROUND(I31*E31,2)</f>
        <v>0</v>
      </c>
      <c r="O31" s="157" t="n">
        <f aca="false">ROUND(J31*E31,2)</f>
        <v>0</v>
      </c>
      <c r="P31" s="158" t="n">
        <f aca="false">ROUND(M31+N31+O31,2)</f>
        <v>0</v>
      </c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</row>
    <row r="32" customFormat="false" ht="12.75" hidden="false" customHeight="true" outlineLevel="0" collapsed="false">
      <c r="A32" s="148" t="n">
        <v>15</v>
      </c>
      <c r="B32" s="149" t="s">
        <v>67</v>
      </c>
      <c r="C32" s="340" t="s">
        <v>445</v>
      </c>
      <c r="D32" s="164" t="s">
        <v>446</v>
      </c>
      <c r="E32" s="206" t="n">
        <v>1</v>
      </c>
      <c r="F32" s="23"/>
      <c r="G32" s="151"/>
      <c r="H32" s="153"/>
      <c r="I32" s="153"/>
      <c r="J32" s="153"/>
      <c r="K32" s="155" t="n">
        <f aca="false">ROUND(SUM(J32+H32+I32),2)</f>
        <v>0</v>
      </c>
      <c r="L32" s="215" t="n">
        <f aca="false">ROUND(F32*$E32,1)</f>
        <v>0</v>
      </c>
      <c r="M32" s="157" t="n">
        <f aca="false">ROUND(E32*H32,2)</f>
        <v>0</v>
      </c>
      <c r="N32" s="157" t="n">
        <f aca="false">ROUND(I32*E32,2)</f>
        <v>0</v>
      </c>
      <c r="O32" s="157" t="n">
        <f aca="false">ROUND(J32*E32,2)</f>
        <v>0</v>
      </c>
      <c r="P32" s="158" t="n">
        <f aca="false">ROUND(M32+N32+O32,2)</f>
        <v>0</v>
      </c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</row>
    <row r="33" customFormat="false" ht="13.4" hidden="false" customHeight="false" outlineLevel="0" collapsed="false">
      <c r="A33" s="148" t="n">
        <v>16</v>
      </c>
      <c r="B33" s="149" t="s">
        <v>67</v>
      </c>
      <c r="C33" s="340" t="s">
        <v>366</v>
      </c>
      <c r="D33" s="164" t="s">
        <v>73</v>
      </c>
      <c r="E33" s="206" t="n">
        <v>1</v>
      </c>
      <c r="F33" s="23"/>
      <c r="G33" s="151"/>
      <c r="H33" s="153"/>
      <c r="I33" s="153"/>
      <c r="J33" s="153"/>
      <c r="K33" s="155" t="n">
        <f aca="false">ROUND(SUM(J33+H33+I33),2)</f>
        <v>0</v>
      </c>
      <c r="L33" s="215" t="n">
        <f aca="false">ROUND(F33*$E33,1)</f>
        <v>0</v>
      </c>
      <c r="M33" s="157" t="n">
        <f aca="false">ROUND(E33*H33,2)</f>
        <v>0</v>
      </c>
      <c r="N33" s="157" t="n">
        <f aca="false">ROUND(I33*E33,2)</f>
        <v>0</v>
      </c>
      <c r="O33" s="157" t="n">
        <f aca="false">ROUND(J33*E33,2)</f>
        <v>0</v>
      </c>
      <c r="P33" s="158" t="n">
        <f aca="false">ROUND(M33+N33+O33,2)</f>
        <v>0</v>
      </c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</row>
    <row r="34" s="180" customFormat="true" ht="13.4" hidden="false" customHeight="false" outlineLevel="0" collapsed="false">
      <c r="A34" s="151"/>
      <c r="B34" s="174"/>
      <c r="C34" s="175"/>
      <c r="D34" s="21"/>
      <c r="E34" s="21"/>
      <c r="F34" s="22"/>
      <c r="G34" s="22"/>
      <c r="H34" s="22"/>
      <c r="I34" s="22"/>
      <c r="J34" s="176" t="s">
        <v>91</v>
      </c>
      <c r="K34" s="22"/>
      <c r="L34" s="177" t="n">
        <f aca="false">SUM(L17:L33)</f>
        <v>0</v>
      </c>
      <c r="M34" s="178" t="n">
        <f aca="false">SUM(M17:M33)</f>
        <v>0</v>
      </c>
      <c r="N34" s="178" t="n">
        <f aca="false">SUM(N17:N33)</f>
        <v>0</v>
      </c>
      <c r="O34" s="178" t="n">
        <f aca="false">SUM(O17:O33)</f>
        <v>0</v>
      </c>
      <c r="P34" s="179" t="n">
        <f aca="false">SUM(P17:P33)</f>
        <v>0</v>
      </c>
      <c r="AMJ34" s="0"/>
    </row>
    <row r="35" s="284" customFormat="true" ht="12.8" hidden="false" customHeight="false" outlineLevel="0" collapsed="false">
      <c r="A35" s="277"/>
      <c r="B35" s="278"/>
      <c r="C35" s="279"/>
      <c r="D35" s="280"/>
      <c r="E35" s="280"/>
      <c r="F35" s="281"/>
      <c r="G35" s="281"/>
      <c r="H35" s="281"/>
      <c r="I35" s="280"/>
      <c r="J35" s="186"/>
      <c r="K35" s="281"/>
      <c r="L35" s="282"/>
      <c r="M35" s="283"/>
      <c r="N35" s="283"/>
      <c r="O35" s="283"/>
      <c r="P35" s="283"/>
      <c r="AMJ35" s="0"/>
    </row>
    <row r="36" s="287" customFormat="true" ht="13.8" hidden="false" customHeight="false" outlineLevel="0" collapsed="false">
      <c r="A36" s="288"/>
      <c r="B36" s="199"/>
      <c r="C36" s="191" t="s">
        <v>92</v>
      </c>
      <c r="D36" s="191"/>
      <c r="E36" s="1"/>
      <c r="F36" s="33"/>
      <c r="G36" s="1"/>
      <c r="H36" s="1"/>
      <c r="I36" s="191"/>
      <c r="J36" s="1"/>
      <c r="K36" s="1"/>
      <c r="L36" s="1"/>
      <c r="M36" s="191"/>
      <c r="N36" s="1"/>
      <c r="O36" s="180"/>
      <c r="P36" s="1"/>
      <c r="AMJ36" s="0"/>
    </row>
    <row r="37" s="193" customFormat="true" ht="12.8" hidden="false" customHeight="false" outlineLevel="0" collapsed="false">
      <c r="A37" s="288"/>
      <c r="B37" s="199"/>
      <c r="C37" s="44" t="s">
        <v>23</v>
      </c>
      <c r="D37" s="1"/>
      <c r="E37" s="1"/>
      <c r="F37" s="33"/>
      <c r="G37" s="1"/>
      <c r="H37" s="1"/>
      <c r="I37" s="1"/>
      <c r="J37" s="1"/>
      <c r="K37" s="1"/>
      <c r="L37" s="1"/>
      <c r="M37" s="180"/>
      <c r="N37" s="1"/>
      <c r="O37" s="180"/>
      <c r="P37" s="1"/>
      <c r="AMJ37" s="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printOptions headings="false" gridLines="false" gridLinesSet="true" horizontalCentered="true" verticalCentered="false"/>
  <pageMargins left="0" right="0" top="0.551388888888889" bottom="0.551388888888889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45"/>
  <sheetViews>
    <sheetView windowProtection="false" showFormulas="false" showGridLines="true" showRowColHeaders="true" showZeros="false" rightToLeft="false" tabSelected="false" showOutlineSymbols="true" defaultGridColor="true" view="normal" topLeftCell="A13" colorId="64" zoomScale="90" zoomScaleNormal="90" zoomScalePageLayoutView="100" workbookViewId="0">
      <selection pane="topLeft" activeCell="O35" activeCellId="0" sqref="O35"/>
    </sheetView>
  </sheetViews>
  <sheetFormatPr defaultRowHeight="12.8"/>
  <cols>
    <col collapsed="false" hidden="false" max="1" min="1" style="194" width="4.72448979591837"/>
    <col collapsed="false" hidden="false" max="2" min="2" style="195" width="4.32142857142857"/>
    <col collapsed="false" hidden="false" max="3" min="3" style="1" width="47.515306122449"/>
    <col collapsed="false" hidden="false" max="4" min="4" style="1" width="6.0765306122449"/>
    <col collapsed="false" hidden="false" max="5" min="5" style="103" width="7.29081632653061"/>
    <col collapsed="false" hidden="false" max="6" min="6" style="104" width="6.88265306122449"/>
    <col collapsed="false" hidden="false" max="7" min="7" style="1" width="7.56122448979592"/>
    <col collapsed="false" hidden="false" max="8" min="8" style="1" width="8.10204081632653"/>
    <col collapsed="false" hidden="false" max="9" min="9" style="1" width="8.36734693877551"/>
    <col collapsed="false" hidden="false" max="10" min="10" style="1" width="8.10204081632653"/>
    <col collapsed="false" hidden="false" max="11" min="11" style="1" width="9.17857142857143"/>
    <col collapsed="false" hidden="false" max="12" min="12" style="196" width="8.10204081632653"/>
    <col collapsed="false" hidden="false" max="13" min="13" style="1" width="10.3928571428571"/>
    <col collapsed="false" hidden="false" max="14" min="14" style="1" width="10.530612244898"/>
    <col collapsed="false" hidden="false" max="15" min="15" style="1" width="10.3928571428571"/>
    <col collapsed="false" hidden="false" max="16" min="16" style="1" width="11.2040816326531"/>
    <col collapsed="false" hidden="false" max="1022" min="17" style="1" width="9.04591836734694"/>
  </cols>
  <sheetData>
    <row r="1" customFormat="false" ht="13.8" hidden="tru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</row>
    <row r="2" customFormat="false" ht="12.8" hidden="tru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</row>
    <row r="3" customFormat="false" ht="12.8" hidden="tru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447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</row>
    <row r="5" customFormat="false" ht="21" hidden="false" customHeight="true" outlineLevel="0" collapsed="false">
      <c r="A5" s="0"/>
      <c r="B5" s="0"/>
      <c r="C5" s="0"/>
      <c r="D5" s="0"/>
      <c r="E5" s="0"/>
      <c r="F5" s="0"/>
      <c r="G5" s="0"/>
      <c r="H5" s="114" t="s">
        <v>41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P42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I10" s="0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</row>
    <row r="12" customFormat="false" ht="6" hidden="false" customHeight="tru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</row>
    <row r="14" customFormat="false" ht="53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</row>
    <row r="15" customFormat="false" ht="24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</row>
    <row r="16" s="140" customFormat="true" ht="12.8" hidden="false" customHeight="fals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I16" s="0"/>
      <c r="AMJ16" s="0"/>
    </row>
    <row r="17" s="211" customFormat="true" ht="14.25" hidden="false" customHeight="true" outlineLevel="0" collapsed="false">
      <c r="A17" s="151"/>
      <c r="B17" s="204"/>
      <c r="C17" s="338"/>
      <c r="D17" s="206"/>
      <c r="E17" s="206"/>
      <c r="F17" s="206"/>
      <c r="G17" s="151"/>
      <c r="H17" s="206"/>
      <c r="I17" s="153"/>
      <c r="J17" s="153"/>
      <c r="K17" s="208"/>
      <c r="L17" s="209"/>
      <c r="M17" s="210"/>
      <c r="N17" s="210"/>
      <c r="O17" s="210"/>
      <c r="P17" s="210"/>
      <c r="AMI17" s="0"/>
      <c r="AMJ17" s="0"/>
    </row>
    <row r="18" customFormat="false" ht="14.25" hidden="false" customHeight="true" outlineLevel="0" collapsed="false">
      <c r="A18" s="148" t="n">
        <v>1</v>
      </c>
      <c r="B18" s="149" t="s">
        <v>67</v>
      </c>
      <c r="C18" s="340" t="s">
        <v>448</v>
      </c>
      <c r="D18" s="164" t="s">
        <v>77</v>
      </c>
      <c r="E18" s="206" t="n">
        <v>2</v>
      </c>
      <c r="F18" s="23"/>
      <c r="G18" s="151"/>
      <c r="H18" s="154"/>
      <c r="I18" s="153"/>
      <c r="J18" s="153"/>
      <c r="K18" s="155" t="n">
        <f aca="false">ROUND(SUM(J18+H18+I18),2)</f>
        <v>0</v>
      </c>
      <c r="L18" s="215" t="n">
        <f aca="false">ROUND(F18*$E18,1)</f>
        <v>0</v>
      </c>
      <c r="M18" s="157" t="n">
        <f aca="false">ROUND(E18*H18,2)</f>
        <v>0</v>
      </c>
      <c r="N18" s="157" t="n">
        <f aca="false">ROUND(I18*E18,2)</f>
        <v>0</v>
      </c>
      <c r="O18" s="157" t="n">
        <f aca="false">ROUND(J18*E18,2)</f>
        <v>0</v>
      </c>
      <c r="P18" s="158" t="n">
        <f aca="false">ROUND(M18+N18+O18,2)</f>
        <v>0</v>
      </c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</row>
    <row r="19" customFormat="false" ht="14.25" hidden="false" customHeight="true" outlineLevel="0" collapsed="false">
      <c r="A19" s="148" t="n">
        <v>2</v>
      </c>
      <c r="B19" s="149" t="s">
        <v>67</v>
      </c>
      <c r="C19" s="340" t="s">
        <v>449</v>
      </c>
      <c r="D19" s="164" t="s">
        <v>77</v>
      </c>
      <c r="E19" s="206" t="n">
        <v>4</v>
      </c>
      <c r="F19" s="23"/>
      <c r="G19" s="151"/>
      <c r="H19" s="154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</row>
    <row r="20" customFormat="false" ht="14.25" hidden="false" customHeight="true" outlineLevel="0" collapsed="false">
      <c r="A20" s="148" t="n">
        <v>3</v>
      </c>
      <c r="B20" s="149" t="s">
        <v>67</v>
      </c>
      <c r="C20" s="340" t="s">
        <v>450</v>
      </c>
      <c r="D20" s="164" t="s">
        <v>77</v>
      </c>
      <c r="E20" s="206" t="n">
        <v>2</v>
      </c>
      <c r="F20" s="23"/>
      <c r="G20" s="151"/>
      <c r="H20" s="154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</row>
    <row r="21" customFormat="false" ht="14.25" hidden="false" customHeight="true" outlineLevel="0" collapsed="false">
      <c r="A21" s="148" t="n">
        <v>4</v>
      </c>
      <c r="B21" s="149" t="s">
        <v>67</v>
      </c>
      <c r="C21" s="340" t="s">
        <v>451</v>
      </c>
      <c r="D21" s="164" t="s">
        <v>77</v>
      </c>
      <c r="E21" s="206" t="n">
        <v>6</v>
      </c>
      <c r="F21" s="23"/>
      <c r="G21" s="151"/>
      <c r="H21" s="153"/>
      <c r="I21" s="153"/>
      <c r="J21" s="153"/>
      <c r="K21" s="155" t="n">
        <f aca="false">ROUND(SUM(J21+H21+I21),2)</f>
        <v>0</v>
      </c>
      <c r="L21" s="215" t="n">
        <f aca="false">ROUND(F21*$E21,1)</f>
        <v>0</v>
      </c>
      <c r="M21" s="157" t="n">
        <f aca="false">ROUND(E21*H21,2)</f>
        <v>0</v>
      </c>
      <c r="N21" s="157" t="n">
        <f aca="false">ROUND(I21*E21,2)</f>
        <v>0</v>
      </c>
      <c r="O21" s="157" t="n">
        <f aca="false">ROUND(J21*E21,2)</f>
        <v>0</v>
      </c>
      <c r="P21" s="158" t="n">
        <f aca="false">ROUND(M21+N21+O21,2)</f>
        <v>0</v>
      </c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</row>
    <row r="22" customFormat="false" ht="14.25" hidden="false" customHeight="true" outlineLevel="0" collapsed="false">
      <c r="A22" s="148" t="n">
        <v>5</v>
      </c>
      <c r="B22" s="149" t="s">
        <v>67</v>
      </c>
      <c r="C22" s="340" t="s">
        <v>452</v>
      </c>
      <c r="D22" s="164" t="s">
        <v>69</v>
      </c>
      <c r="E22" s="206" t="n">
        <v>40</v>
      </c>
      <c r="F22" s="23"/>
      <c r="G22" s="151"/>
      <c r="H22" s="153"/>
      <c r="I22" s="153"/>
      <c r="J22" s="153"/>
      <c r="K22" s="155" t="n">
        <f aca="false">ROUND(SUM(J22+H22+I22),2)</f>
        <v>0</v>
      </c>
      <c r="L22" s="215" t="n">
        <f aca="false">ROUND(F22*$E22,1)</f>
        <v>0</v>
      </c>
      <c r="M22" s="157" t="n">
        <f aca="false">ROUND(E22*H22,2)</f>
        <v>0</v>
      </c>
      <c r="N22" s="157" t="n">
        <f aca="false">ROUND(I22*E22,2)</f>
        <v>0</v>
      </c>
      <c r="O22" s="157" t="n">
        <f aca="false">ROUND(J22*E22,2)</f>
        <v>0</v>
      </c>
      <c r="P22" s="158" t="n">
        <f aca="false">ROUND(M22+N22+O22,2)</f>
        <v>0</v>
      </c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</row>
    <row r="23" customFormat="false" ht="14.25" hidden="false" customHeight="true" outlineLevel="0" collapsed="false">
      <c r="A23" s="148" t="n">
        <v>6</v>
      </c>
      <c r="B23" s="149" t="s">
        <v>67</v>
      </c>
      <c r="C23" s="340" t="s">
        <v>453</v>
      </c>
      <c r="D23" s="164" t="s">
        <v>69</v>
      </c>
      <c r="E23" s="206" t="n">
        <v>320</v>
      </c>
      <c r="F23" s="23"/>
      <c r="G23" s="151"/>
      <c r="H23" s="153"/>
      <c r="I23" s="153"/>
      <c r="J23" s="153"/>
      <c r="K23" s="155" t="n">
        <f aca="false">ROUND(SUM(J23+H23+I23),2)</f>
        <v>0</v>
      </c>
      <c r="L23" s="215" t="n">
        <f aca="false">ROUND(F23*$E23,1)</f>
        <v>0</v>
      </c>
      <c r="M23" s="157" t="n">
        <f aca="false">ROUND(E23*H23,2)</f>
        <v>0</v>
      </c>
      <c r="N23" s="157" t="n">
        <f aca="false">ROUND(I23*E23,2)</f>
        <v>0</v>
      </c>
      <c r="O23" s="157" t="n">
        <f aca="false">ROUND(J23*E23,2)</f>
        <v>0</v>
      </c>
      <c r="P23" s="158" t="n">
        <f aca="false">ROUND(M23+N23+O23,2)</f>
        <v>0</v>
      </c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</row>
    <row r="24" customFormat="false" ht="27" hidden="false" customHeight="true" outlineLevel="0" collapsed="false">
      <c r="A24" s="148" t="n">
        <v>7</v>
      </c>
      <c r="B24" s="149" t="s">
        <v>67</v>
      </c>
      <c r="C24" s="340" t="s">
        <v>454</v>
      </c>
      <c r="D24" s="164" t="s">
        <v>166</v>
      </c>
      <c r="E24" s="206" t="n">
        <v>40</v>
      </c>
      <c r="F24" s="23"/>
      <c r="G24" s="151"/>
      <c r="H24" s="153"/>
      <c r="I24" s="153"/>
      <c r="J24" s="153"/>
      <c r="K24" s="155" t="n">
        <f aca="false">ROUND(SUM(J24+H24+I24),2)</f>
        <v>0</v>
      </c>
      <c r="L24" s="215" t="n">
        <f aca="false">ROUND(F24*$E24,1)</f>
        <v>0</v>
      </c>
      <c r="M24" s="157" t="n">
        <f aca="false">ROUND(E24*H24,2)</f>
        <v>0</v>
      </c>
      <c r="N24" s="157" t="n">
        <f aca="false">ROUND(I24*E24,2)</f>
        <v>0</v>
      </c>
      <c r="O24" s="157" t="n">
        <f aca="false">ROUND(J24*E24,2)</f>
        <v>0</v>
      </c>
      <c r="P24" s="158" t="n">
        <f aca="false">ROUND(M24+N24+O24,2)</f>
        <v>0</v>
      </c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</row>
    <row r="25" customFormat="false" ht="14.25" hidden="false" customHeight="true" outlineLevel="0" collapsed="false">
      <c r="A25" s="148" t="n">
        <v>8</v>
      </c>
      <c r="B25" s="149" t="s">
        <v>67</v>
      </c>
      <c r="C25" s="340" t="s">
        <v>455</v>
      </c>
      <c r="D25" s="164" t="s">
        <v>77</v>
      </c>
      <c r="E25" s="206" t="n">
        <v>11</v>
      </c>
      <c r="F25" s="23"/>
      <c r="G25" s="151"/>
      <c r="H25" s="153"/>
      <c r="I25" s="153"/>
      <c r="J25" s="153"/>
      <c r="K25" s="155" t="n">
        <f aca="false">ROUND(SUM(J25+H25+I25),2)</f>
        <v>0</v>
      </c>
      <c r="L25" s="215" t="n">
        <f aca="false">ROUND(F25*$E25,1)</f>
        <v>0</v>
      </c>
      <c r="M25" s="157" t="n">
        <f aca="false">ROUND(E25*H25,2)</f>
        <v>0</v>
      </c>
      <c r="N25" s="157" t="n">
        <f aca="false">ROUND(I25*E25,2)</f>
        <v>0</v>
      </c>
      <c r="O25" s="157" t="n">
        <f aca="false">ROUND(J25*E25,2)</f>
        <v>0</v>
      </c>
      <c r="P25" s="158" t="n">
        <f aca="false">ROUND(M25+N25+O25,2)</f>
        <v>0</v>
      </c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</row>
    <row r="26" customFormat="false" ht="14.25" hidden="false" customHeight="true" outlineLevel="0" collapsed="false">
      <c r="A26" s="148" t="n">
        <v>9</v>
      </c>
      <c r="B26" s="149" t="s">
        <v>67</v>
      </c>
      <c r="C26" s="340" t="s">
        <v>456</v>
      </c>
      <c r="D26" s="164" t="s">
        <v>77</v>
      </c>
      <c r="E26" s="206" t="n">
        <v>6</v>
      </c>
      <c r="F26" s="23"/>
      <c r="G26" s="151"/>
      <c r="H26" s="153"/>
      <c r="I26" s="153"/>
      <c r="J26" s="153"/>
      <c r="K26" s="155" t="n">
        <f aca="false">ROUND(SUM(J26+H26+I26),2)</f>
        <v>0</v>
      </c>
      <c r="L26" s="215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157" t="n">
        <f aca="false">ROUND(J26*E26,2)</f>
        <v>0</v>
      </c>
      <c r="P26" s="158" t="n">
        <f aca="false">ROUND(M26+N26+O26,2)</f>
        <v>0</v>
      </c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</row>
    <row r="27" customFormat="false" ht="14.25" hidden="false" customHeight="true" outlineLevel="0" collapsed="false">
      <c r="A27" s="148" t="n">
        <v>10</v>
      </c>
      <c r="B27" s="149" t="s">
        <v>67</v>
      </c>
      <c r="C27" s="340" t="s">
        <v>457</v>
      </c>
      <c r="D27" s="164" t="s">
        <v>77</v>
      </c>
      <c r="E27" s="206" t="n">
        <v>400</v>
      </c>
      <c r="F27" s="23"/>
      <c r="G27" s="151"/>
      <c r="H27" s="153"/>
      <c r="I27" s="153"/>
      <c r="J27" s="153"/>
      <c r="K27" s="155" t="n">
        <f aca="false">ROUND(SUM(J27+H27+I27),2)</f>
        <v>0</v>
      </c>
      <c r="L27" s="215" t="n">
        <f aca="false">ROUND(F27*$E27,1)</f>
        <v>0</v>
      </c>
      <c r="M27" s="157" t="n">
        <f aca="false">ROUND(E27*H27,2)</f>
        <v>0</v>
      </c>
      <c r="N27" s="157" t="n">
        <f aca="false">ROUND(I27*E27,2)</f>
        <v>0</v>
      </c>
      <c r="O27" s="157" t="n">
        <f aca="false">ROUND(J27*E27,2)</f>
        <v>0</v>
      </c>
      <c r="P27" s="158" t="n">
        <f aca="false">ROUND(M27+N27+O27,2)</f>
        <v>0</v>
      </c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</row>
    <row r="28" customFormat="false" ht="14.25" hidden="false" customHeight="true" outlineLevel="0" collapsed="false">
      <c r="A28" s="148" t="n">
        <v>11</v>
      </c>
      <c r="B28" s="149" t="s">
        <v>67</v>
      </c>
      <c r="C28" s="340" t="s">
        <v>458</v>
      </c>
      <c r="D28" s="164" t="s">
        <v>166</v>
      </c>
      <c r="E28" s="206" t="n">
        <v>150</v>
      </c>
      <c r="F28" s="23"/>
      <c r="G28" s="151"/>
      <c r="H28" s="153"/>
      <c r="I28" s="153"/>
      <c r="J28" s="153"/>
      <c r="K28" s="155" t="n">
        <f aca="false">ROUND(SUM(J28+H28+I28),2)</f>
        <v>0</v>
      </c>
      <c r="L28" s="215" t="n">
        <f aca="false">ROUND(F28*$E28,1)</f>
        <v>0</v>
      </c>
      <c r="M28" s="157" t="n">
        <f aca="false">ROUND(E28*H28,2)</f>
        <v>0</v>
      </c>
      <c r="N28" s="157" t="n">
        <f aca="false">ROUND(I28*E28,2)</f>
        <v>0</v>
      </c>
      <c r="O28" s="157" t="n">
        <f aca="false">ROUND(J28*E28,2)</f>
        <v>0</v>
      </c>
      <c r="P28" s="158" t="n">
        <f aca="false">ROUND(M28+N28+O28,2)</f>
        <v>0</v>
      </c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</row>
    <row r="29" customFormat="false" ht="14.25" hidden="false" customHeight="true" outlineLevel="0" collapsed="false">
      <c r="A29" s="148" t="n">
        <v>12</v>
      </c>
      <c r="B29" s="149" t="s">
        <v>67</v>
      </c>
      <c r="C29" s="340" t="s">
        <v>459</v>
      </c>
      <c r="D29" s="164" t="s">
        <v>77</v>
      </c>
      <c r="E29" s="206" t="n">
        <v>44</v>
      </c>
      <c r="F29" s="23"/>
      <c r="G29" s="151"/>
      <c r="H29" s="153"/>
      <c r="I29" s="153"/>
      <c r="J29" s="153"/>
      <c r="K29" s="155" t="n">
        <f aca="false">ROUND(SUM(J29+H29+I29),2)</f>
        <v>0</v>
      </c>
      <c r="L29" s="215" t="n">
        <f aca="false">ROUND(F29*$E29,1)</f>
        <v>0</v>
      </c>
      <c r="M29" s="157" t="n">
        <f aca="false">ROUND(E29*H29,2)</f>
        <v>0</v>
      </c>
      <c r="N29" s="157" t="n">
        <f aca="false">ROUND(I29*E29,2)</f>
        <v>0</v>
      </c>
      <c r="O29" s="157" t="n">
        <f aca="false">ROUND(J29*E29,2)</f>
        <v>0</v>
      </c>
      <c r="P29" s="158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</row>
    <row r="30" customFormat="false" ht="14.25" hidden="false" customHeight="true" outlineLevel="0" collapsed="false">
      <c r="A30" s="148" t="n">
        <v>13</v>
      </c>
      <c r="B30" s="149" t="s">
        <v>67</v>
      </c>
      <c r="C30" s="340" t="s">
        <v>460</v>
      </c>
      <c r="D30" s="164" t="s">
        <v>77</v>
      </c>
      <c r="E30" s="206" t="n">
        <v>13</v>
      </c>
      <c r="F30" s="23"/>
      <c r="G30" s="151"/>
      <c r="H30" s="153"/>
      <c r="I30" s="153"/>
      <c r="J30" s="153"/>
      <c r="K30" s="155" t="n">
        <f aca="false">ROUND(SUM(J30+H30+I30),2)</f>
        <v>0</v>
      </c>
      <c r="L30" s="215" t="n">
        <f aca="false">ROUND(F30*$E30,1)</f>
        <v>0</v>
      </c>
      <c r="M30" s="157" t="n">
        <f aca="false">ROUND(E30*H30,2)</f>
        <v>0</v>
      </c>
      <c r="N30" s="157" t="n">
        <f aca="false">ROUND(I30*E30,2)</f>
        <v>0</v>
      </c>
      <c r="O30" s="157" t="n">
        <f aca="false">ROUND(J30*E30,2)</f>
        <v>0</v>
      </c>
      <c r="P30" s="158" t="n">
        <f aca="false">ROUND(M30+N30+O30,2)</f>
        <v>0</v>
      </c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</row>
    <row r="31" customFormat="false" ht="14.25" hidden="false" customHeight="true" outlineLevel="0" collapsed="false">
      <c r="A31" s="148" t="n">
        <v>14</v>
      </c>
      <c r="B31" s="149" t="s">
        <v>67</v>
      </c>
      <c r="C31" s="340" t="s">
        <v>461</v>
      </c>
      <c r="D31" s="164" t="s">
        <v>77</v>
      </c>
      <c r="E31" s="206" t="n">
        <v>11</v>
      </c>
      <c r="F31" s="23"/>
      <c r="G31" s="151"/>
      <c r="H31" s="153"/>
      <c r="I31" s="153"/>
      <c r="J31" s="153"/>
      <c r="K31" s="155" t="n">
        <f aca="false">ROUND(SUM(J31+H31+I31),2)</f>
        <v>0</v>
      </c>
      <c r="L31" s="215" t="n">
        <f aca="false">ROUND(F31*$E31,1)</f>
        <v>0</v>
      </c>
      <c r="M31" s="157" t="n">
        <f aca="false">ROUND(E31*H31,2)</f>
        <v>0</v>
      </c>
      <c r="N31" s="157" t="n">
        <f aca="false">ROUND(I31*E31,2)</f>
        <v>0</v>
      </c>
      <c r="O31" s="157" t="n">
        <f aca="false">ROUND(J31*E31,2)</f>
        <v>0</v>
      </c>
      <c r="P31" s="158" t="n">
        <f aca="false">ROUND(M31+N31+O31,2)</f>
        <v>0</v>
      </c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</row>
    <row r="32" customFormat="false" ht="14.25" hidden="false" customHeight="true" outlineLevel="0" collapsed="false">
      <c r="A32" s="148" t="n">
        <v>15</v>
      </c>
      <c r="B32" s="149" t="s">
        <v>67</v>
      </c>
      <c r="C32" s="340" t="s">
        <v>462</v>
      </c>
      <c r="D32" s="164" t="s">
        <v>77</v>
      </c>
      <c r="E32" s="206" t="n">
        <v>6</v>
      </c>
      <c r="F32" s="23"/>
      <c r="G32" s="151"/>
      <c r="H32" s="153"/>
      <c r="I32" s="153"/>
      <c r="J32" s="153"/>
      <c r="K32" s="155" t="n">
        <f aca="false">ROUND(SUM(J32+H32+I32),2)</f>
        <v>0</v>
      </c>
      <c r="L32" s="215" t="n">
        <f aca="false">ROUND(F32*$E32,1)</f>
        <v>0</v>
      </c>
      <c r="M32" s="157" t="n">
        <f aca="false">ROUND(E32*H32,2)</f>
        <v>0</v>
      </c>
      <c r="N32" s="157" t="n">
        <f aca="false">ROUND(I32*E32,2)</f>
        <v>0</v>
      </c>
      <c r="O32" s="157" t="n">
        <f aca="false">ROUND(J32*E32,2)</f>
        <v>0</v>
      </c>
      <c r="P32" s="158" t="n">
        <f aca="false">ROUND(M32+N32+O32,2)</f>
        <v>0</v>
      </c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</row>
    <row r="33" customFormat="false" ht="14.25" hidden="false" customHeight="true" outlineLevel="0" collapsed="false">
      <c r="A33" s="148" t="n">
        <v>16</v>
      </c>
      <c r="B33" s="149" t="s">
        <v>67</v>
      </c>
      <c r="C33" s="340" t="s">
        <v>463</v>
      </c>
      <c r="D33" s="164" t="s">
        <v>77</v>
      </c>
      <c r="E33" s="206" t="n">
        <v>34</v>
      </c>
      <c r="F33" s="23"/>
      <c r="G33" s="151"/>
      <c r="H33" s="153"/>
      <c r="I33" s="153"/>
      <c r="J33" s="153"/>
      <c r="K33" s="155" t="n">
        <f aca="false">ROUND(SUM(J33+H33+I33),2)</f>
        <v>0</v>
      </c>
      <c r="L33" s="215" t="n">
        <f aca="false">ROUND(F33*$E33,1)</f>
        <v>0</v>
      </c>
      <c r="M33" s="157" t="n">
        <f aca="false">ROUND(E33*H33,2)</f>
        <v>0</v>
      </c>
      <c r="N33" s="157" t="n">
        <f aca="false">ROUND(I33*E33,2)</f>
        <v>0</v>
      </c>
      <c r="O33" s="157" t="n">
        <f aca="false">ROUND(J33*E33,2)</f>
        <v>0</v>
      </c>
      <c r="P33" s="158" t="n">
        <f aca="false">ROUND(M33+N33+O33,2)</f>
        <v>0</v>
      </c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</row>
    <row r="34" customFormat="false" ht="14.25" hidden="false" customHeight="true" outlineLevel="0" collapsed="false">
      <c r="A34" s="148" t="n">
        <v>17</v>
      </c>
      <c r="B34" s="149" t="s">
        <v>67</v>
      </c>
      <c r="C34" s="340" t="s">
        <v>464</v>
      </c>
      <c r="D34" s="164" t="s">
        <v>77</v>
      </c>
      <c r="E34" s="206" t="n">
        <v>22</v>
      </c>
      <c r="F34" s="23"/>
      <c r="G34" s="151"/>
      <c r="H34" s="153"/>
      <c r="I34" s="153"/>
      <c r="J34" s="153"/>
      <c r="K34" s="155" t="n">
        <f aca="false">ROUND(SUM(J34+H34+I34),2)</f>
        <v>0</v>
      </c>
      <c r="L34" s="215" t="n">
        <f aca="false">ROUND(F34*$E34,1)</f>
        <v>0</v>
      </c>
      <c r="M34" s="157" t="n">
        <f aca="false">ROUND(E34*H34,2)</f>
        <v>0</v>
      </c>
      <c r="N34" s="157" t="n">
        <f aca="false">ROUND(I34*E34,2)</f>
        <v>0</v>
      </c>
      <c r="O34" s="157" t="n">
        <f aca="false">ROUND(J34*E34,2)</f>
        <v>0</v>
      </c>
      <c r="P34" s="158" t="n">
        <f aca="false">ROUND(M34+N34+O34,2)</f>
        <v>0</v>
      </c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</row>
    <row r="35" customFormat="false" ht="28.5" hidden="false" customHeight="true" outlineLevel="0" collapsed="false">
      <c r="A35" s="148" t="n">
        <v>18</v>
      </c>
      <c r="B35" s="149" t="s">
        <v>67</v>
      </c>
      <c r="C35" s="340" t="s">
        <v>465</v>
      </c>
      <c r="D35" s="164" t="s">
        <v>77</v>
      </c>
      <c r="E35" s="206" t="n">
        <v>24</v>
      </c>
      <c r="F35" s="23"/>
      <c r="G35" s="151"/>
      <c r="H35" s="153"/>
      <c r="I35" s="153"/>
      <c r="J35" s="153"/>
      <c r="K35" s="155" t="n">
        <f aca="false">ROUND(SUM(J35+H35+I35),2)</f>
        <v>0</v>
      </c>
      <c r="L35" s="215" t="n">
        <f aca="false">ROUND(F35*$E35,1)</f>
        <v>0</v>
      </c>
      <c r="M35" s="157" t="n">
        <f aca="false">ROUND(E35*H35,2)</f>
        <v>0</v>
      </c>
      <c r="N35" s="157" t="n">
        <f aca="false">ROUND(I35*E35,2)</f>
        <v>0</v>
      </c>
      <c r="O35" s="157" t="n">
        <f aca="false">ROUND(J35*E35,2)</f>
        <v>0</v>
      </c>
      <c r="P35" s="158" t="n">
        <f aca="false">ROUND(M35+N35+O35,2)</f>
        <v>0</v>
      </c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</row>
    <row r="36" customFormat="false" ht="14.25" hidden="false" customHeight="true" outlineLevel="0" collapsed="false">
      <c r="A36" s="148" t="n">
        <v>19</v>
      </c>
      <c r="B36" s="149" t="s">
        <v>67</v>
      </c>
      <c r="C36" s="340" t="s">
        <v>466</v>
      </c>
      <c r="D36" s="164" t="s">
        <v>77</v>
      </c>
      <c r="E36" s="206" t="n">
        <v>6</v>
      </c>
      <c r="F36" s="291"/>
      <c r="G36" s="151"/>
      <c r="H36" s="153"/>
      <c r="I36" s="153"/>
      <c r="J36" s="153"/>
      <c r="K36" s="155" t="n">
        <f aca="false">ROUND(SUM(J36+H36+I36),2)</f>
        <v>0</v>
      </c>
      <c r="L36" s="215" t="n">
        <f aca="false">ROUND(F36*$E36,1)</f>
        <v>0</v>
      </c>
      <c r="M36" s="157" t="n">
        <f aca="false">ROUND(E36*H36,2)</f>
        <v>0</v>
      </c>
      <c r="N36" s="157" t="n">
        <f aca="false">ROUND(I36*E36,2)</f>
        <v>0</v>
      </c>
      <c r="O36" s="157" t="n">
        <f aca="false">ROUND(J36*E36,2)</f>
        <v>0</v>
      </c>
      <c r="P36" s="158" t="n">
        <f aca="false">ROUND(M36+N36+O36,2)</f>
        <v>0</v>
      </c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</row>
    <row r="37" customFormat="false" ht="14.25" hidden="false" customHeight="true" outlineLevel="0" collapsed="false">
      <c r="A37" s="148" t="n">
        <v>20</v>
      </c>
      <c r="B37" s="149" t="s">
        <v>67</v>
      </c>
      <c r="C37" s="340" t="s">
        <v>467</v>
      </c>
      <c r="D37" s="164" t="s">
        <v>77</v>
      </c>
      <c r="E37" s="206" t="n">
        <v>4</v>
      </c>
      <c r="F37" s="23"/>
      <c r="G37" s="151"/>
      <c r="H37" s="153"/>
      <c r="I37" s="153"/>
      <c r="J37" s="153"/>
      <c r="K37" s="155" t="n">
        <f aca="false">ROUND(SUM(J37+H37+I37),2)</f>
        <v>0</v>
      </c>
      <c r="L37" s="215" t="n">
        <f aca="false">ROUND(F37*$E37,1)</f>
        <v>0</v>
      </c>
      <c r="M37" s="157" t="n">
        <f aca="false">ROUND(E37*H37,2)</f>
        <v>0</v>
      </c>
      <c r="N37" s="157" t="n">
        <f aca="false">ROUND(I37*E37,2)</f>
        <v>0</v>
      </c>
      <c r="O37" s="157" t="n">
        <f aca="false">ROUND(J37*E37,2)</f>
        <v>0</v>
      </c>
      <c r="P37" s="158" t="n">
        <f aca="false">ROUND(M37+N37+O37,2)</f>
        <v>0</v>
      </c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</row>
    <row r="38" customFormat="false" ht="14.25" hidden="false" customHeight="true" outlineLevel="0" collapsed="false">
      <c r="A38" s="148" t="n">
        <v>21</v>
      </c>
      <c r="B38" s="149" t="s">
        <v>67</v>
      </c>
      <c r="C38" s="340" t="s">
        <v>468</v>
      </c>
      <c r="D38" s="164" t="s">
        <v>110</v>
      </c>
      <c r="E38" s="206" t="n">
        <v>20</v>
      </c>
      <c r="F38" s="23"/>
      <c r="G38" s="151"/>
      <c r="H38" s="153"/>
      <c r="I38" s="153"/>
      <c r="J38" s="153"/>
      <c r="K38" s="155" t="n">
        <f aca="false">ROUND(SUM(J38+H38+I38),2)</f>
        <v>0</v>
      </c>
      <c r="L38" s="215" t="n">
        <f aca="false">ROUND(F38*$E38,1)</f>
        <v>0</v>
      </c>
      <c r="M38" s="157" t="n">
        <f aca="false">ROUND(E38*H38,2)</f>
        <v>0</v>
      </c>
      <c r="N38" s="157" t="n">
        <f aca="false">ROUND(I38*E38,2)</f>
        <v>0</v>
      </c>
      <c r="O38" s="157" t="n">
        <f aca="false">ROUND(J38*E38,2)</f>
        <v>0</v>
      </c>
      <c r="P38" s="158" t="n">
        <f aca="false">ROUND(M38+N38+O38,2)</f>
        <v>0</v>
      </c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</row>
    <row r="39" customFormat="false" ht="14.25" hidden="false" customHeight="true" outlineLevel="0" collapsed="false">
      <c r="A39" s="148" t="n">
        <v>24</v>
      </c>
      <c r="B39" s="149" t="s">
        <v>67</v>
      </c>
      <c r="C39" s="340" t="s">
        <v>469</v>
      </c>
      <c r="D39" s="164" t="s">
        <v>77</v>
      </c>
      <c r="E39" s="206" t="n">
        <v>3</v>
      </c>
      <c r="F39" s="23"/>
      <c r="G39" s="151"/>
      <c r="H39" s="153"/>
      <c r="I39" s="153"/>
      <c r="J39" s="153"/>
      <c r="K39" s="155" t="n">
        <f aca="false">ROUND(SUM(J39+H39+I39),2)</f>
        <v>0</v>
      </c>
      <c r="L39" s="215" t="n">
        <f aca="false">ROUND(F39*$E39,1)</f>
        <v>0</v>
      </c>
      <c r="M39" s="157" t="n">
        <f aca="false">ROUND(E39*H39,2)</f>
        <v>0</v>
      </c>
      <c r="N39" s="157" t="n">
        <f aca="false">ROUND(I39*E39,2)</f>
        <v>0</v>
      </c>
      <c r="O39" s="157" t="n">
        <f aca="false">ROUND(J39*E39,2)</f>
        <v>0</v>
      </c>
      <c r="P39" s="158" t="n">
        <f aca="false">ROUND(M39+N39+O39,2)</f>
        <v>0</v>
      </c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</row>
    <row r="40" customFormat="false" ht="14.25" hidden="false" customHeight="true" outlineLevel="0" collapsed="false">
      <c r="A40" s="148" t="n">
        <v>28</v>
      </c>
      <c r="B40" s="149" t="s">
        <v>67</v>
      </c>
      <c r="C40" s="340" t="s">
        <v>366</v>
      </c>
      <c r="D40" s="164" t="s">
        <v>73</v>
      </c>
      <c r="E40" s="206" t="n">
        <v>1</v>
      </c>
      <c r="F40" s="23"/>
      <c r="G40" s="151"/>
      <c r="H40" s="153"/>
      <c r="I40" s="153"/>
      <c r="J40" s="153"/>
      <c r="K40" s="155" t="n">
        <f aca="false">ROUND(SUM(J40+H40+I40),2)</f>
        <v>0</v>
      </c>
      <c r="L40" s="215" t="n">
        <f aca="false">ROUND(F40*$E40,1)</f>
        <v>0</v>
      </c>
      <c r="M40" s="157" t="n">
        <f aca="false">ROUND(E40*H40,2)</f>
        <v>0</v>
      </c>
      <c r="N40" s="157" t="n">
        <f aca="false">ROUND(I40*E40,2)</f>
        <v>0</v>
      </c>
      <c r="O40" s="157" t="n">
        <f aca="false">ROUND(J40*E40,2)</f>
        <v>0</v>
      </c>
      <c r="P40" s="158" t="n">
        <f aca="false">ROUND(M40+N40+O40,2)</f>
        <v>0</v>
      </c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</row>
    <row r="41" customFormat="false" ht="14.25" hidden="false" customHeight="true" outlineLevel="0" collapsed="false">
      <c r="A41" s="166"/>
      <c r="B41" s="272"/>
      <c r="C41" s="273"/>
      <c r="D41" s="166"/>
      <c r="E41" s="166"/>
      <c r="F41" s="166"/>
      <c r="G41" s="166"/>
      <c r="H41" s="166"/>
      <c r="I41" s="166"/>
      <c r="J41" s="166"/>
      <c r="K41" s="166"/>
      <c r="L41" s="274"/>
      <c r="M41" s="275"/>
      <c r="N41" s="275"/>
      <c r="O41" s="275"/>
      <c r="P41" s="276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</row>
    <row r="42" s="180" customFormat="true" ht="13.4" hidden="false" customHeight="false" outlineLevel="0" collapsed="false">
      <c r="A42" s="151"/>
      <c r="B42" s="174"/>
      <c r="C42" s="175"/>
      <c r="D42" s="21"/>
      <c r="E42" s="21"/>
      <c r="F42" s="22"/>
      <c r="G42" s="22"/>
      <c r="H42" s="22"/>
      <c r="I42" s="22"/>
      <c r="J42" s="176" t="s">
        <v>91</v>
      </c>
      <c r="K42" s="22"/>
      <c r="L42" s="177" t="n">
        <f aca="false">SUM(L17:L41)</f>
        <v>0</v>
      </c>
      <c r="M42" s="178" t="n">
        <f aca="false">SUM(M17:M41)</f>
        <v>0</v>
      </c>
      <c r="N42" s="178" t="n">
        <f aca="false">SUM(N17:N41)</f>
        <v>0</v>
      </c>
      <c r="O42" s="178" t="n">
        <f aca="false">SUM(O17:O41)</f>
        <v>0</v>
      </c>
      <c r="P42" s="179" t="n">
        <f aca="false">SUM(P17:P41)</f>
        <v>0</v>
      </c>
      <c r="AMI42" s="0"/>
      <c r="AMJ42" s="0"/>
    </row>
    <row r="43" s="284" customFormat="true" ht="7.5" hidden="false" customHeight="true" outlineLevel="0" collapsed="false">
      <c r="A43" s="189"/>
      <c r="B43" s="201"/>
      <c r="C43" s="383"/>
      <c r="D43" s="190"/>
      <c r="E43" s="190"/>
      <c r="F43" s="33"/>
      <c r="G43" s="33"/>
      <c r="H43" s="33"/>
      <c r="I43" s="190"/>
      <c r="J43" s="33"/>
      <c r="K43" s="33"/>
      <c r="L43" s="286"/>
      <c r="M43" s="33"/>
      <c r="N43" s="33"/>
      <c r="O43" s="186"/>
      <c r="P43" s="192"/>
      <c r="AMI43" s="0"/>
      <c r="AMJ43" s="0"/>
    </row>
    <row r="44" s="287" customFormat="true" ht="13.8" hidden="false" customHeight="false" outlineLevel="0" collapsed="false">
      <c r="A44" s="288"/>
      <c r="B44" s="199"/>
      <c r="C44" s="191" t="s">
        <v>92</v>
      </c>
      <c r="D44" s="191"/>
      <c r="E44" s="1"/>
      <c r="F44" s="33"/>
      <c r="G44" s="1"/>
      <c r="H44" s="1"/>
      <c r="I44" s="191"/>
      <c r="J44" s="1"/>
      <c r="K44" s="1"/>
      <c r="L44" s="1"/>
      <c r="M44" s="1"/>
      <c r="N44" s="1"/>
      <c r="O44" s="1"/>
      <c r="P44" s="1"/>
      <c r="AMI44" s="0"/>
      <c r="AMJ44" s="0"/>
    </row>
    <row r="45" s="193" customFormat="true" ht="12.8" hidden="false" customHeight="false" outlineLevel="0" collapsed="false">
      <c r="A45" s="288"/>
      <c r="B45" s="199"/>
      <c r="C45" s="44" t="s">
        <v>23</v>
      </c>
      <c r="D45" s="1"/>
      <c r="E45" s="1"/>
      <c r="F45" s="33"/>
      <c r="G45" s="1"/>
      <c r="H45" s="1"/>
      <c r="I45" s="1"/>
      <c r="J45" s="1"/>
      <c r="K45" s="1"/>
      <c r="L45" s="1"/>
      <c r="M45" s="180"/>
      <c r="N45" s="1"/>
      <c r="O45" s="180"/>
      <c r="P45" s="1"/>
      <c r="AMI45" s="0"/>
      <c r="AMJ45" s="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printOptions headings="false" gridLines="false" gridLinesSet="true" horizontalCentered="true" verticalCentered="false"/>
  <pageMargins left="0" right="0" top="0.551388888888889" bottom="0.315277777777778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48"/>
  <sheetViews>
    <sheetView windowProtection="false" showFormulas="false" showGridLines="true" showRowColHeaders="true" showZeros="false" rightToLeft="false" tabSelected="true" showOutlineSymbols="true" defaultGridColor="true" view="normal" topLeftCell="A19" colorId="64" zoomScale="100" zoomScaleNormal="100" zoomScalePageLayoutView="90" workbookViewId="0">
      <selection pane="topLeft" activeCell="K28" activeCellId="0" sqref="K28"/>
    </sheetView>
  </sheetViews>
  <sheetFormatPr defaultRowHeight="12.8"/>
  <cols>
    <col collapsed="false" hidden="false" max="1" min="1" style="194" width="4.72448979591837"/>
    <col collapsed="false" hidden="false" max="2" min="2" style="195" width="4.32142857142857"/>
    <col collapsed="false" hidden="false" max="3" min="3" style="195" width="14.8469387755102"/>
    <col collapsed="false" hidden="false" max="4" min="4" style="1" width="47.515306122449"/>
    <col collapsed="false" hidden="false" max="5" min="5" style="1" width="6.0765306122449"/>
    <col collapsed="false" hidden="false" max="6" min="6" style="103" width="7.29081632653061"/>
    <col collapsed="false" hidden="false" max="7" min="7" style="104" width="6.88265306122449"/>
    <col collapsed="false" hidden="false" max="8" min="8" style="1" width="7.56122448979592"/>
    <col collapsed="false" hidden="false" max="9" min="9" style="1" width="8.10204081632653"/>
    <col collapsed="false" hidden="false" max="10" min="10" style="1" width="8.36734693877551"/>
    <col collapsed="false" hidden="false" max="11" min="11" style="1" width="8.10204081632653"/>
    <col collapsed="false" hidden="false" max="12" min="12" style="1" width="9.17857142857143"/>
    <col collapsed="false" hidden="false" max="13" min="13" style="196" width="8.10204081632653"/>
    <col collapsed="false" hidden="false" max="14" min="14" style="1" width="10.3928571428571"/>
    <col collapsed="false" hidden="false" max="15" min="15" style="1" width="10.530612244898"/>
    <col collapsed="false" hidden="false" max="16" min="16" style="1" width="10.3928571428571"/>
    <col collapsed="false" hidden="false" max="17" min="17" style="1" width="11.2040816326531"/>
    <col collapsed="false" hidden="false" max="1023" min="18" style="1" width="9.04591836734694"/>
  </cols>
  <sheetData>
    <row r="1" customFormat="false" ht="13.8" hidden="false" customHeight="fals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2" t="s">
        <v>0</v>
      </c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12.8" hidden="false" customHeight="false" outlineLevel="0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197"/>
      <c r="O2" s="197"/>
      <c r="P2" s="197"/>
      <c r="Q2" s="197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2.8" hidden="false" customHeight="false" outlineLevel="0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3"/>
      <c r="O3" s="3"/>
      <c r="P3" s="4" t="s">
        <v>1</v>
      </c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0"/>
      <c r="I4" s="113" t="s">
        <v>447</v>
      </c>
      <c r="J4" s="0"/>
      <c r="K4" s="0"/>
      <c r="L4" s="0"/>
      <c r="M4" s="0"/>
      <c r="N4" s="3"/>
      <c r="O4" s="3"/>
      <c r="P4" s="4"/>
      <c r="Q4" s="6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</row>
    <row r="5" customFormat="false" ht="21" hidden="false" customHeight="true" outlineLevel="0" collapsed="false">
      <c r="A5" s="0"/>
      <c r="B5" s="0"/>
      <c r="C5" s="0"/>
      <c r="D5" s="0"/>
      <c r="E5" s="0"/>
      <c r="F5" s="0"/>
      <c r="G5" s="0"/>
      <c r="H5" s="0"/>
      <c r="I5" s="114" t="s">
        <v>470</v>
      </c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</row>
    <row r="6" customFormat="false" ht="12.8" hidden="false" customHeight="false" outlineLevel="0" collapsed="false">
      <c r="A6" s="0"/>
      <c r="B6" s="0"/>
      <c r="C6" s="0"/>
      <c r="D6" s="10" t="s">
        <v>6</v>
      </c>
      <c r="E6" s="115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</row>
    <row r="7" customFormat="false" ht="12.8" hidden="false" customHeight="false" outlineLevel="0" collapsed="false">
      <c r="A7" s="198"/>
      <c r="B7" s="199"/>
      <c r="C7" s="199"/>
      <c r="D7" s="10" t="s">
        <v>7</v>
      </c>
      <c r="E7" s="115"/>
      <c r="F7" s="1"/>
      <c r="G7" s="0"/>
      <c r="H7" s="0"/>
      <c r="I7" s="0"/>
      <c r="J7" s="0"/>
      <c r="K7" s="0"/>
      <c r="L7" s="0"/>
      <c r="M7" s="1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</row>
    <row r="8" customFormat="false" ht="12.8" hidden="false" customHeight="false" outlineLevel="0" collapsed="false">
      <c r="A8" s="198"/>
      <c r="B8" s="199"/>
      <c r="C8" s="199"/>
      <c r="D8" s="10" t="s">
        <v>8</v>
      </c>
      <c r="E8" s="115"/>
      <c r="F8" s="1"/>
      <c r="G8" s="0"/>
      <c r="H8" s="0"/>
      <c r="I8" s="0"/>
      <c r="J8" s="0"/>
      <c r="K8" s="0"/>
      <c r="L8" s="0"/>
      <c r="M8" s="1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</row>
    <row r="9" s="120" customFormat="true" ht="13.8" hidden="false" customHeight="false" outlineLevel="0" collapsed="false">
      <c r="A9" s="200"/>
      <c r="B9" s="201"/>
      <c r="C9" s="201"/>
      <c r="D9" s="10" t="s">
        <v>51</v>
      </c>
      <c r="F9" s="202"/>
      <c r="G9" s="121"/>
      <c r="M9" s="203"/>
      <c r="AMJ9" s="0"/>
    </row>
    <row r="10" customFormat="false" ht="13.8" hidden="false" customHeight="false" outlineLevel="0" collapsed="false">
      <c r="A10" s="200"/>
      <c r="B10" s="201"/>
      <c r="C10" s="201"/>
      <c r="D10" s="0"/>
      <c r="E10" s="120"/>
      <c r="F10" s="202"/>
      <c r="G10" s="121"/>
      <c r="H10" s="120"/>
      <c r="I10" s="120"/>
      <c r="J10" s="120"/>
      <c r="K10" s="120"/>
      <c r="L10" s="120"/>
      <c r="M10" s="203"/>
      <c r="N10" s="122" t="s">
        <v>10</v>
      </c>
      <c r="O10" s="120"/>
      <c r="P10" s="120"/>
      <c r="Q10" s="123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</row>
    <row r="11" customFormat="false" ht="6" hidden="false" customHeight="true" outlineLevel="0" collapsed="false">
      <c r="A11" s="200"/>
      <c r="B11" s="201"/>
      <c r="C11" s="201"/>
      <c r="D11" s="0"/>
      <c r="E11" s="120"/>
      <c r="F11" s="202"/>
      <c r="G11" s="121"/>
      <c r="H11" s="120"/>
      <c r="I11" s="120"/>
      <c r="J11" s="120"/>
      <c r="K11" s="120"/>
      <c r="L11" s="120"/>
      <c r="M11" s="203"/>
      <c r="N11" s="0"/>
      <c r="O11" s="120"/>
      <c r="P11" s="120"/>
      <c r="Q11" s="123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</row>
    <row r="12" customFormat="false" ht="12.8" hidden="false" customHeight="false" outlineLevel="0" collapsed="false">
      <c r="A12" s="124" t="s">
        <v>11</v>
      </c>
      <c r="B12" s="125" t="s">
        <v>95</v>
      </c>
      <c r="C12" s="125"/>
      <c r="D12" s="126"/>
      <c r="E12" s="127" t="s">
        <v>54</v>
      </c>
      <c r="F12" s="127"/>
      <c r="G12" s="127"/>
      <c r="H12" s="127"/>
      <c r="I12" s="127"/>
      <c r="J12" s="127"/>
      <c r="K12" s="127"/>
      <c r="L12" s="127"/>
      <c r="M12" s="127" t="s">
        <v>55</v>
      </c>
      <c r="N12" s="127"/>
      <c r="O12" s="127"/>
      <c r="P12" s="127"/>
      <c r="Q12" s="127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</row>
    <row r="13" customFormat="false" ht="53.25" hidden="false" customHeight="true" outlineLevel="0" collapsed="false">
      <c r="A13" s="124"/>
      <c r="B13" s="125"/>
      <c r="C13" s="125"/>
      <c r="D13" s="128" t="s">
        <v>56</v>
      </c>
      <c r="E13" s="129" t="s">
        <v>57</v>
      </c>
      <c r="F13" s="130" t="s">
        <v>58</v>
      </c>
      <c r="G13" s="130" t="s">
        <v>59</v>
      </c>
      <c r="H13" s="130" t="s">
        <v>60</v>
      </c>
      <c r="I13" s="130" t="s">
        <v>61</v>
      </c>
      <c r="J13" s="130" t="s">
        <v>62</v>
      </c>
      <c r="K13" s="130" t="s">
        <v>63</v>
      </c>
      <c r="L13" s="131" t="s">
        <v>64</v>
      </c>
      <c r="M13" s="130" t="s">
        <v>65</v>
      </c>
      <c r="N13" s="130" t="s">
        <v>61</v>
      </c>
      <c r="O13" s="130" t="s">
        <v>62</v>
      </c>
      <c r="P13" s="130" t="s">
        <v>63</v>
      </c>
      <c r="Q13" s="132" t="s">
        <v>66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</row>
    <row r="14" customFormat="false" ht="24" hidden="false" customHeight="true" outlineLevel="0" collapsed="false">
      <c r="A14" s="124"/>
      <c r="B14" s="125"/>
      <c r="C14" s="125"/>
      <c r="D14" s="133"/>
      <c r="E14" s="129"/>
      <c r="F14" s="130"/>
      <c r="G14" s="130"/>
      <c r="H14" s="130"/>
      <c r="I14" s="130"/>
      <c r="J14" s="130"/>
      <c r="K14" s="130"/>
      <c r="L14" s="131"/>
      <c r="M14" s="130"/>
      <c r="N14" s="130"/>
      <c r="O14" s="130"/>
      <c r="P14" s="130"/>
      <c r="Q14" s="132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</row>
    <row r="15" s="140" customFormat="true" ht="12.8" hidden="false" customHeight="false" outlineLevel="0" collapsed="false">
      <c r="A15" s="134" t="n">
        <v>1</v>
      </c>
      <c r="B15" s="135" t="n">
        <v>2</v>
      </c>
      <c r="C15" s="135"/>
      <c r="D15" s="136" t="n">
        <v>3</v>
      </c>
      <c r="E15" s="136" t="n">
        <v>4</v>
      </c>
      <c r="F15" s="136" t="n">
        <v>5</v>
      </c>
      <c r="G15" s="136" t="n">
        <v>6</v>
      </c>
      <c r="H15" s="137" t="n">
        <v>7</v>
      </c>
      <c r="I15" s="136" t="n">
        <v>8</v>
      </c>
      <c r="J15" s="136" t="n">
        <v>9</v>
      </c>
      <c r="K15" s="136" t="n">
        <v>10</v>
      </c>
      <c r="L15" s="138" t="n">
        <v>11</v>
      </c>
      <c r="M15" s="136" t="n">
        <v>12</v>
      </c>
      <c r="N15" s="136" t="n">
        <v>13</v>
      </c>
      <c r="O15" s="136" t="n">
        <v>14</v>
      </c>
      <c r="P15" s="136" t="n">
        <v>15</v>
      </c>
      <c r="Q15" s="139" t="n">
        <v>16</v>
      </c>
      <c r="AMJ15" s="0"/>
    </row>
    <row r="16" s="211" customFormat="true" ht="14.25" hidden="false" customHeight="true" outlineLevel="0" collapsed="false">
      <c r="A16" s="151"/>
      <c r="B16" s="204"/>
      <c r="C16" s="204"/>
      <c r="D16" s="338"/>
      <c r="E16" s="206"/>
      <c r="F16" s="206"/>
      <c r="G16" s="206"/>
      <c r="H16" s="151"/>
      <c r="I16" s="206"/>
      <c r="J16" s="153"/>
      <c r="K16" s="153"/>
      <c r="L16" s="208"/>
      <c r="M16" s="209"/>
      <c r="N16" s="210"/>
      <c r="O16" s="210"/>
      <c r="P16" s="210"/>
      <c r="Q16" s="210"/>
      <c r="AMJ16" s="0"/>
    </row>
    <row r="17" customFormat="false" ht="14.25" hidden="false" customHeight="true" outlineLevel="0" collapsed="false">
      <c r="A17" s="148" t="n">
        <v>1</v>
      </c>
      <c r="B17" s="149" t="s">
        <v>67</v>
      </c>
      <c r="C17" s="393" t="s">
        <v>471</v>
      </c>
      <c r="D17" s="394" t="s">
        <v>472</v>
      </c>
      <c r="E17" s="395" t="s">
        <v>166</v>
      </c>
      <c r="F17" s="395" t="n">
        <v>860</v>
      </c>
      <c r="G17" s="23"/>
      <c r="H17" s="151"/>
      <c r="I17" s="154"/>
      <c r="J17" s="153"/>
      <c r="K17" s="153"/>
      <c r="L17" s="155" t="n">
        <f aca="false">ROUND(SUM(K17+I17+J17),2)</f>
        <v>0</v>
      </c>
      <c r="M17" s="215" t="n">
        <f aca="false">ROUND(G17*$F17,1)</f>
        <v>0</v>
      </c>
      <c r="N17" s="157" t="n">
        <f aca="false">ROUND(F17*I17,2)</f>
        <v>0</v>
      </c>
      <c r="O17" s="157" t="n">
        <f aca="false">ROUND(J17*F17,2)</f>
        <v>0</v>
      </c>
      <c r="P17" s="157" t="n">
        <f aca="false">ROUND(K17*F17,2)</f>
        <v>0</v>
      </c>
      <c r="Q17" s="158" t="n">
        <f aca="false">ROUND(N17+O17+P17,2)</f>
        <v>0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</row>
    <row r="18" customFormat="false" ht="14.25" hidden="false" customHeight="true" outlineLevel="0" collapsed="false">
      <c r="A18" s="148" t="n">
        <v>2</v>
      </c>
      <c r="B18" s="149" t="s">
        <v>67</v>
      </c>
      <c r="C18" s="393"/>
      <c r="D18" s="394" t="s">
        <v>473</v>
      </c>
      <c r="E18" s="395" t="s">
        <v>166</v>
      </c>
      <c r="F18" s="395" t="n">
        <v>528</v>
      </c>
      <c r="G18" s="23"/>
      <c r="H18" s="151"/>
      <c r="I18" s="154"/>
      <c r="J18" s="153"/>
      <c r="K18" s="153"/>
      <c r="L18" s="155" t="n">
        <f aca="false">ROUND(SUM(K18+I18+J18),2)</f>
        <v>0</v>
      </c>
      <c r="M18" s="215" t="n">
        <f aca="false">ROUND(G18*$F18,1)</f>
        <v>0</v>
      </c>
      <c r="N18" s="157" t="n">
        <f aca="false">ROUND(F18*I18,2)</f>
        <v>0</v>
      </c>
      <c r="O18" s="157" t="n">
        <f aca="false">ROUND(J18*F18,2)</f>
        <v>0</v>
      </c>
      <c r="P18" s="157" t="n">
        <f aca="false">ROUND(K18*F18,2)</f>
        <v>0</v>
      </c>
      <c r="Q18" s="158" t="n">
        <f aca="false">ROUND(N18+O18+P18,2)</f>
        <v>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</row>
    <row r="19" customFormat="false" ht="14.25" hidden="false" customHeight="true" outlineLevel="0" collapsed="false">
      <c r="A19" s="148" t="n">
        <v>3</v>
      </c>
      <c r="B19" s="149" t="s">
        <v>67</v>
      </c>
      <c r="C19" s="393"/>
      <c r="D19" s="394" t="s">
        <v>474</v>
      </c>
      <c r="E19" s="395" t="s">
        <v>166</v>
      </c>
      <c r="F19" s="395" t="n">
        <v>450</v>
      </c>
      <c r="G19" s="23"/>
      <c r="H19" s="151"/>
      <c r="I19" s="154"/>
      <c r="J19" s="153"/>
      <c r="K19" s="153"/>
      <c r="L19" s="155" t="n">
        <f aca="false">ROUND(SUM(K19+I19+J19),2)</f>
        <v>0</v>
      </c>
      <c r="M19" s="215" t="n">
        <f aca="false">ROUND(G19*$F19,1)</f>
        <v>0</v>
      </c>
      <c r="N19" s="157" t="n">
        <f aca="false">ROUND(F19*I19,2)</f>
        <v>0</v>
      </c>
      <c r="O19" s="157" t="n">
        <f aca="false">ROUND(J19*F19,2)</f>
        <v>0</v>
      </c>
      <c r="P19" s="157" t="n">
        <f aca="false">ROUND(K19*F19,2)</f>
        <v>0</v>
      </c>
      <c r="Q19" s="158" t="n">
        <f aca="false">ROUND(N19+O19+P19,2)</f>
        <v>0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</row>
    <row r="20" customFormat="false" ht="14.25" hidden="false" customHeight="true" outlineLevel="0" collapsed="false">
      <c r="A20" s="148" t="n">
        <v>4</v>
      </c>
      <c r="B20" s="149" t="s">
        <v>67</v>
      </c>
      <c r="C20" s="393"/>
      <c r="D20" s="394" t="s">
        <v>475</v>
      </c>
      <c r="E20" s="395" t="s">
        <v>166</v>
      </c>
      <c r="F20" s="395" t="n">
        <v>52</v>
      </c>
      <c r="G20" s="23"/>
      <c r="H20" s="151"/>
      <c r="I20" s="153"/>
      <c r="J20" s="153"/>
      <c r="K20" s="153"/>
      <c r="L20" s="155" t="n">
        <f aca="false">ROUND(SUM(K20+I20+J20),2)</f>
        <v>0</v>
      </c>
      <c r="M20" s="215" t="n">
        <f aca="false">ROUND(G20*$F20,1)</f>
        <v>0</v>
      </c>
      <c r="N20" s="157" t="n">
        <f aca="false">ROUND(F20*I20,2)</f>
        <v>0</v>
      </c>
      <c r="O20" s="157" t="n">
        <f aca="false">ROUND(J20*F20,2)</f>
        <v>0</v>
      </c>
      <c r="P20" s="157" t="n">
        <f aca="false">ROUND(K20*F20,2)</f>
        <v>0</v>
      </c>
      <c r="Q20" s="158" t="n">
        <f aca="false">ROUND(N20+O20+P20,2)</f>
        <v>0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</row>
    <row r="21" customFormat="false" ht="14.25" hidden="false" customHeight="true" outlineLevel="0" collapsed="false">
      <c r="A21" s="148" t="n">
        <v>5</v>
      </c>
      <c r="B21" s="149" t="s">
        <v>67</v>
      </c>
      <c r="C21" s="393" t="s">
        <v>476</v>
      </c>
      <c r="D21" s="394" t="s">
        <v>477</v>
      </c>
      <c r="E21" s="395" t="s">
        <v>478</v>
      </c>
      <c r="F21" s="396" t="n">
        <v>244</v>
      </c>
      <c r="G21" s="23"/>
      <c r="H21" s="151"/>
      <c r="I21" s="153"/>
      <c r="J21" s="153"/>
      <c r="K21" s="153"/>
      <c r="L21" s="155" t="n">
        <f aca="false">ROUND(SUM(K21+I21+J21),2)</f>
        <v>0</v>
      </c>
      <c r="M21" s="215" t="n">
        <f aca="false">ROUND(G21*$F21,1)</f>
        <v>0</v>
      </c>
      <c r="N21" s="157" t="n">
        <f aca="false">ROUND(F21*I21,2)</f>
        <v>0</v>
      </c>
      <c r="O21" s="157" t="n">
        <f aca="false">ROUND(J21*F21,2)</f>
        <v>0</v>
      </c>
      <c r="P21" s="157" t="n">
        <f aca="false">ROUND(K21*F21,2)</f>
        <v>0</v>
      </c>
      <c r="Q21" s="158" t="n">
        <f aca="false">ROUND(N21+O21+P21,2)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</row>
    <row r="22" customFormat="false" ht="14.25" hidden="false" customHeight="true" outlineLevel="0" collapsed="false">
      <c r="A22" s="148" t="n">
        <v>6</v>
      </c>
      <c r="B22" s="149" t="s">
        <v>67</v>
      </c>
      <c r="C22" s="393"/>
      <c r="D22" s="394" t="s">
        <v>479</v>
      </c>
      <c r="E22" s="395" t="s">
        <v>478</v>
      </c>
      <c r="F22" s="396" t="n">
        <v>56</v>
      </c>
      <c r="G22" s="23"/>
      <c r="H22" s="151"/>
      <c r="I22" s="153"/>
      <c r="J22" s="153"/>
      <c r="K22" s="153"/>
      <c r="L22" s="155" t="n">
        <f aca="false">ROUND(SUM(K22+I22+J22),2)</f>
        <v>0</v>
      </c>
      <c r="M22" s="215" t="n">
        <f aca="false">ROUND(G22*$F22,1)</f>
        <v>0</v>
      </c>
      <c r="N22" s="157" t="n">
        <f aca="false">ROUND(F22*I22,2)</f>
        <v>0</v>
      </c>
      <c r="O22" s="157" t="n">
        <f aca="false">ROUND(J22*F22,2)</f>
        <v>0</v>
      </c>
      <c r="P22" s="157" t="n">
        <f aca="false">ROUND(K22*F22,2)</f>
        <v>0</v>
      </c>
      <c r="Q22" s="158" t="n">
        <f aca="false">ROUND(N22+O22+P22,2)</f>
        <v>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</row>
    <row r="23" customFormat="false" ht="14.25" hidden="false" customHeight="true" outlineLevel="0" collapsed="false">
      <c r="A23" s="148" t="n">
        <v>7</v>
      </c>
      <c r="B23" s="149" t="s">
        <v>67</v>
      </c>
      <c r="C23" s="393"/>
      <c r="D23" s="394" t="s">
        <v>480</v>
      </c>
      <c r="E23" s="395" t="s">
        <v>478</v>
      </c>
      <c r="F23" s="396" t="n">
        <v>8</v>
      </c>
      <c r="G23" s="23"/>
      <c r="H23" s="151"/>
      <c r="I23" s="153"/>
      <c r="J23" s="153"/>
      <c r="K23" s="153"/>
      <c r="L23" s="155" t="n">
        <f aca="false">ROUND(SUM(K23+I23+J23),2)</f>
        <v>0</v>
      </c>
      <c r="M23" s="215" t="n">
        <f aca="false">ROUND(G23*$F23,1)</f>
        <v>0</v>
      </c>
      <c r="N23" s="157" t="n">
        <f aca="false">ROUND(F23*I23,2)</f>
        <v>0</v>
      </c>
      <c r="O23" s="157" t="n">
        <f aca="false">ROUND(J23*F23,2)</f>
        <v>0</v>
      </c>
      <c r="P23" s="157" t="n">
        <f aca="false">ROUND(K23*F23,2)</f>
        <v>0</v>
      </c>
      <c r="Q23" s="158" t="n">
        <f aca="false">ROUND(N23+O23+P23,2)</f>
        <v>0</v>
      </c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</row>
    <row r="24" customFormat="false" ht="14.25" hidden="false" customHeight="true" outlineLevel="0" collapsed="false">
      <c r="A24" s="148" t="n">
        <v>8</v>
      </c>
      <c r="B24" s="149" t="s">
        <v>67</v>
      </c>
      <c r="C24" s="393"/>
      <c r="D24" s="394" t="s">
        <v>481</v>
      </c>
      <c r="E24" s="395" t="s">
        <v>478</v>
      </c>
      <c r="F24" s="396" t="n">
        <v>44</v>
      </c>
      <c r="G24" s="23"/>
      <c r="H24" s="151"/>
      <c r="I24" s="153"/>
      <c r="J24" s="153"/>
      <c r="K24" s="153"/>
      <c r="L24" s="155"/>
      <c r="M24" s="215"/>
      <c r="N24" s="157"/>
      <c r="O24" s="157"/>
      <c r="P24" s="157"/>
      <c r="Q24" s="158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</row>
    <row r="25" customFormat="false" ht="14.25" hidden="false" customHeight="true" outlineLevel="0" collapsed="false">
      <c r="A25" s="148" t="n">
        <v>9</v>
      </c>
      <c r="B25" s="149" t="s">
        <v>67</v>
      </c>
      <c r="C25" s="393"/>
      <c r="D25" s="394" t="s">
        <v>482</v>
      </c>
      <c r="E25" s="395" t="s">
        <v>478</v>
      </c>
      <c r="F25" s="396" t="n">
        <v>4</v>
      </c>
      <c r="G25" s="23"/>
      <c r="H25" s="151"/>
      <c r="I25" s="153"/>
      <c r="J25" s="153"/>
      <c r="K25" s="153"/>
      <c r="L25" s="155"/>
      <c r="M25" s="215"/>
      <c r="N25" s="157"/>
      <c r="O25" s="157"/>
      <c r="P25" s="157"/>
      <c r="Q25" s="158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</row>
    <row r="26" customFormat="false" ht="14.25" hidden="false" customHeight="true" outlineLevel="0" collapsed="false">
      <c r="A26" s="148" t="n">
        <v>10</v>
      </c>
      <c r="B26" s="149" t="s">
        <v>67</v>
      </c>
      <c r="C26" s="393"/>
      <c r="D26" s="394" t="s">
        <v>483</v>
      </c>
      <c r="E26" s="395" t="s">
        <v>478</v>
      </c>
      <c r="F26" s="396" t="n">
        <v>52</v>
      </c>
      <c r="G26" s="23"/>
      <c r="H26" s="151"/>
      <c r="I26" s="153"/>
      <c r="J26" s="153"/>
      <c r="K26" s="153"/>
      <c r="L26" s="155"/>
      <c r="M26" s="215"/>
      <c r="N26" s="157"/>
      <c r="O26" s="157"/>
      <c r="P26" s="157"/>
      <c r="Q26" s="158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</row>
    <row r="27" customFormat="false" ht="14.25" hidden="false" customHeight="true" outlineLevel="0" collapsed="false">
      <c r="A27" s="148" t="n">
        <v>11</v>
      </c>
      <c r="B27" s="149" t="s">
        <v>67</v>
      </c>
      <c r="C27" s="393"/>
      <c r="D27" s="394" t="s">
        <v>484</v>
      </c>
      <c r="E27" s="395" t="s">
        <v>478</v>
      </c>
      <c r="F27" s="396" t="n">
        <v>4</v>
      </c>
      <c r="G27" s="23"/>
      <c r="H27" s="151"/>
      <c r="I27" s="153"/>
      <c r="J27" s="153"/>
      <c r="K27" s="153"/>
      <c r="L27" s="155"/>
      <c r="M27" s="215"/>
      <c r="N27" s="157"/>
      <c r="O27" s="157"/>
      <c r="P27" s="157"/>
      <c r="Q27" s="158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</row>
    <row r="28" customFormat="false" ht="14.25" hidden="false" customHeight="true" outlineLevel="0" collapsed="false">
      <c r="A28" s="148" t="n">
        <v>12</v>
      </c>
      <c r="B28" s="149" t="s">
        <v>67</v>
      </c>
      <c r="C28" s="393"/>
      <c r="D28" s="394" t="s">
        <v>485</v>
      </c>
      <c r="E28" s="395" t="s">
        <v>478</v>
      </c>
      <c r="F28" s="396" t="n">
        <v>136</v>
      </c>
      <c r="G28" s="23"/>
      <c r="H28" s="151"/>
      <c r="I28" s="153"/>
      <c r="J28" s="153"/>
      <c r="K28" s="153"/>
      <c r="L28" s="155"/>
      <c r="M28" s="215"/>
      <c r="N28" s="157"/>
      <c r="O28" s="157"/>
      <c r="P28" s="157"/>
      <c r="Q28" s="158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</row>
    <row r="29" customFormat="false" ht="14.25" hidden="false" customHeight="true" outlineLevel="0" collapsed="false">
      <c r="A29" s="148" t="n">
        <v>13</v>
      </c>
      <c r="B29" s="149" t="s">
        <v>67</v>
      </c>
      <c r="C29" s="393"/>
      <c r="D29" s="394" t="s">
        <v>486</v>
      </c>
      <c r="E29" s="395" t="s">
        <v>478</v>
      </c>
      <c r="F29" s="396" t="n">
        <v>56</v>
      </c>
      <c r="G29" s="23"/>
      <c r="H29" s="151"/>
      <c r="I29" s="153"/>
      <c r="J29" s="153"/>
      <c r="K29" s="153"/>
      <c r="L29" s="155"/>
      <c r="M29" s="215"/>
      <c r="N29" s="157"/>
      <c r="O29" s="157"/>
      <c r="P29" s="157"/>
      <c r="Q29" s="158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</row>
    <row r="30" customFormat="false" ht="14.25" hidden="false" customHeight="true" outlineLevel="0" collapsed="false">
      <c r="A30" s="148" t="n">
        <v>14</v>
      </c>
      <c r="B30" s="149" t="s">
        <v>67</v>
      </c>
      <c r="C30" s="393"/>
      <c r="D30" s="394" t="s">
        <v>487</v>
      </c>
      <c r="E30" s="395" t="s">
        <v>478</v>
      </c>
      <c r="F30" s="396" t="n">
        <v>120</v>
      </c>
      <c r="G30" s="23"/>
      <c r="H30" s="151"/>
      <c r="I30" s="153"/>
      <c r="J30" s="153"/>
      <c r="K30" s="153"/>
      <c r="L30" s="155"/>
      <c r="M30" s="215"/>
      <c r="N30" s="157"/>
      <c r="O30" s="157"/>
      <c r="P30" s="157"/>
      <c r="Q30" s="158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</row>
    <row r="31" customFormat="false" ht="14.25" hidden="false" customHeight="true" outlineLevel="0" collapsed="false">
      <c r="A31" s="148" t="n">
        <v>15</v>
      </c>
      <c r="B31" s="149" t="s">
        <v>67</v>
      </c>
      <c r="C31" s="393"/>
      <c r="D31" s="394" t="s">
        <v>488</v>
      </c>
      <c r="E31" s="395" t="s">
        <v>478</v>
      </c>
      <c r="F31" s="396" t="n">
        <v>116</v>
      </c>
      <c r="G31" s="23"/>
      <c r="H31" s="151"/>
      <c r="I31" s="153"/>
      <c r="J31" s="153"/>
      <c r="K31" s="153"/>
      <c r="L31" s="155"/>
      <c r="M31" s="215"/>
      <c r="N31" s="157"/>
      <c r="O31" s="157"/>
      <c r="P31" s="157"/>
      <c r="Q31" s="158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</row>
    <row r="32" customFormat="false" ht="14.25" hidden="false" customHeight="true" outlineLevel="0" collapsed="false">
      <c r="A32" s="148" t="n">
        <v>16</v>
      </c>
      <c r="B32" s="149" t="s">
        <v>67</v>
      </c>
      <c r="C32" s="393"/>
      <c r="D32" s="394" t="s">
        <v>489</v>
      </c>
      <c r="E32" s="395" t="s">
        <v>478</v>
      </c>
      <c r="F32" s="396" t="n">
        <v>4</v>
      </c>
      <c r="G32" s="23"/>
      <c r="H32" s="151"/>
      <c r="I32" s="153"/>
      <c r="J32" s="153"/>
      <c r="K32" s="153"/>
      <c r="L32" s="155"/>
      <c r="M32" s="215"/>
      <c r="N32" s="157"/>
      <c r="O32" s="157"/>
      <c r="P32" s="157"/>
      <c r="Q32" s="158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</row>
    <row r="33" customFormat="false" ht="14.25" hidden="false" customHeight="true" outlineLevel="0" collapsed="false">
      <c r="A33" s="148" t="n">
        <v>17</v>
      </c>
      <c r="B33" s="149" t="s">
        <v>67</v>
      </c>
      <c r="C33" s="393"/>
      <c r="D33" s="394" t="s">
        <v>490</v>
      </c>
      <c r="E33" s="395" t="s">
        <v>478</v>
      </c>
      <c r="F33" s="396" t="n">
        <v>16</v>
      </c>
      <c r="G33" s="23"/>
      <c r="H33" s="151"/>
      <c r="I33" s="153"/>
      <c r="J33" s="153"/>
      <c r="K33" s="153"/>
      <c r="L33" s="155"/>
      <c r="M33" s="215"/>
      <c r="N33" s="157"/>
      <c r="O33" s="157"/>
      <c r="P33" s="157"/>
      <c r="Q33" s="158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</row>
    <row r="34" customFormat="false" ht="14.25" hidden="false" customHeight="true" outlineLevel="0" collapsed="false">
      <c r="A34" s="148" t="n">
        <v>18</v>
      </c>
      <c r="B34" s="149" t="s">
        <v>67</v>
      </c>
      <c r="C34" s="393"/>
      <c r="D34" s="397" t="s">
        <v>491</v>
      </c>
      <c r="E34" s="395" t="s">
        <v>478</v>
      </c>
      <c r="F34" s="396" t="n">
        <v>4</v>
      </c>
      <c r="G34" s="23"/>
      <c r="H34" s="151"/>
      <c r="I34" s="153"/>
      <c r="J34" s="153"/>
      <c r="K34" s="153"/>
      <c r="L34" s="155"/>
      <c r="M34" s="215"/>
      <c r="N34" s="157"/>
      <c r="O34" s="157"/>
      <c r="P34" s="157"/>
      <c r="Q34" s="158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</row>
    <row r="35" customFormat="false" ht="14.25" hidden="false" customHeight="true" outlineLevel="0" collapsed="false">
      <c r="A35" s="148" t="n">
        <v>19</v>
      </c>
      <c r="B35" s="149" t="s">
        <v>67</v>
      </c>
      <c r="C35" s="393"/>
      <c r="D35" s="397" t="s">
        <v>492</v>
      </c>
      <c r="E35" s="395" t="s">
        <v>478</v>
      </c>
      <c r="F35" s="396" t="n">
        <v>48</v>
      </c>
      <c r="G35" s="23"/>
      <c r="H35" s="151"/>
      <c r="I35" s="153"/>
      <c r="J35" s="153"/>
      <c r="K35" s="153"/>
      <c r="L35" s="155"/>
      <c r="M35" s="215"/>
      <c r="N35" s="157"/>
      <c r="O35" s="157"/>
      <c r="P35" s="157"/>
      <c r="Q35" s="158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</row>
    <row r="36" customFormat="false" ht="14.25" hidden="false" customHeight="true" outlineLevel="0" collapsed="false">
      <c r="A36" s="148" t="n">
        <v>20</v>
      </c>
      <c r="B36" s="149" t="s">
        <v>67</v>
      </c>
      <c r="C36" s="393"/>
      <c r="D36" s="397" t="s">
        <v>493</v>
      </c>
      <c r="E36" s="395" t="s">
        <v>478</v>
      </c>
      <c r="F36" s="396" t="n">
        <v>4</v>
      </c>
      <c r="G36" s="23"/>
      <c r="H36" s="151"/>
      <c r="I36" s="153"/>
      <c r="J36" s="153"/>
      <c r="K36" s="153"/>
      <c r="L36" s="155"/>
      <c r="M36" s="215"/>
      <c r="N36" s="157"/>
      <c r="O36" s="157"/>
      <c r="P36" s="157"/>
      <c r="Q36" s="158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</row>
    <row r="37" customFormat="false" ht="14.25" hidden="false" customHeight="true" outlineLevel="0" collapsed="false">
      <c r="A37" s="148" t="n">
        <v>21</v>
      </c>
      <c r="B37" s="149" t="s">
        <v>67</v>
      </c>
      <c r="C37" s="393"/>
      <c r="D37" s="397" t="s">
        <v>494</v>
      </c>
      <c r="E37" s="395" t="s">
        <v>478</v>
      </c>
      <c r="F37" s="396" t="n">
        <v>52</v>
      </c>
      <c r="G37" s="23"/>
      <c r="H37" s="151"/>
      <c r="I37" s="153"/>
      <c r="J37" s="153"/>
      <c r="K37" s="153"/>
      <c r="L37" s="155"/>
      <c r="M37" s="215"/>
      <c r="N37" s="157"/>
      <c r="O37" s="157"/>
      <c r="P37" s="157"/>
      <c r="Q37" s="158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</row>
    <row r="38" customFormat="false" ht="14.25" hidden="false" customHeight="true" outlineLevel="0" collapsed="false">
      <c r="A38" s="148" t="n">
        <v>22</v>
      </c>
      <c r="B38" s="149" t="s">
        <v>67</v>
      </c>
      <c r="C38" s="393"/>
      <c r="D38" s="397" t="s">
        <v>495</v>
      </c>
      <c r="E38" s="395" t="s">
        <v>478</v>
      </c>
      <c r="F38" s="396" t="n">
        <v>4</v>
      </c>
      <c r="G38" s="23"/>
      <c r="H38" s="151"/>
      <c r="I38" s="153"/>
      <c r="J38" s="153"/>
      <c r="K38" s="153"/>
      <c r="L38" s="155"/>
      <c r="M38" s="215"/>
      <c r="N38" s="157"/>
      <c r="O38" s="157"/>
      <c r="P38" s="157"/>
      <c r="Q38" s="158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</row>
    <row r="39" customFormat="false" ht="14.25" hidden="false" customHeight="true" outlineLevel="0" collapsed="false">
      <c r="A39" s="148" t="n">
        <v>23</v>
      </c>
      <c r="B39" s="149" t="s">
        <v>67</v>
      </c>
      <c r="C39" s="393" t="s">
        <v>496</v>
      </c>
      <c r="D39" s="398" t="s">
        <v>497</v>
      </c>
      <c r="E39" s="395" t="s">
        <v>498</v>
      </c>
      <c r="F39" s="395" t="n">
        <v>244</v>
      </c>
      <c r="G39" s="23"/>
      <c r="H39" s="151"/>
      <c r="I39" s="153"/>
      <c r="J39" s="153"/>
      <c r="K39" s="153"/>
      <c r="L39" s="155"/>
      <c r="M39" s="215"/>
      <c r="N39" s="157"/>
      <c r="O39" s="157"/>
      <c r="P39" s="157"/>
      <c r="Q39" s="158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</row>
    <row r="40" customFormat="false" ht="14.25" hidden="false" customHeight="true" outlineLevel="0" collapsed="false">
      <c r="A40" s="148" t="n">
        <v>24</v>
      </c>
      <c r="B40" s="149" t="s">
        <v>67</v>
      </c>
      <c r="C40" s="393"/>
      <c r="D40" s="394" t="s">
        <v>499</v>
      </c>
      <c r="E40" s="395" t="s">
        <v>498</v>
      </c>
      <c r="F40" s="395" t="n">
        <v>1</v>
      </c>
      <c r="G40" s="23"/>
      <c r="H40" s="151"/>
      <c r="I40" s="153"/>
      <c r="J40" s="153"/>
      <c r="K40" s="153"/>
      <c r="L40" s="155"/>
      <c r="M40" s="215"/>
      <c r="N40" s="157"/>
      <c r="O40" s="157"/>
      <c r="P40" s="157"/>
      <c r="Q40" s="158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</row>
    <row r="41" customFormat="false" ht="14.25" hidden="false" customHeight="true" outlineLevel="0" collapsed="false">
      <c r="A41" s="148" t="n">
        <v>25</v>
      </c>
      <c r="B41" s="149" t="s">
        <v>67</v>
      </c>
      <c r="C41" s="393" t="s">
        <v>500</v>
      </c>
      <c r="D41" s="397" t="s">
        <v>501</v>
      </c>
      <c r="E41" s="395" t="s">
        <v>498</v>
      </c>
      <c r="F41" s="395" t="n">
        <v>244</v>
      </c>
      <c r="G41" s="23"/>
      <c r="H41" s="151"/>
      <c r="I41" s="153"/>
      <c r="J41" s="153"/>
      <c r="K41" s="153"/>
      <c r="L41" s="155"/>
      <c r="M41" s="215"/>
      <c r="N41" s="157"/>
      <c r="O41" s="157"/>
      <c r="P41" s="157"/>
      <c r="Q41" s="158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</row>
    <row r="42" customFormat="false" ht="14.25" hidden="false" customHeight="true" outlineLevel="0" collapsed="false">
      <c r="A42" s="148" t="n">
        <v>26</v>
      </c>
      <c r="B42" s="149" t="s">
        <v>67</v>
      </c>
      <c r="C42" s="393"/>
      <c r="D42" s="397" t="s">
        <v>502</v>
      </c>
      <c r="E42" s="395" t="s">
        <v>498</v>
      </c>
      <c r="F42" s="395" t="n">
        <v>244</v>
      </c>
      <c r="G42" s="23"/>
      <c r="H42" s="151"/>
      <c r="I42" s="153"/>
      <c r="J42" s="153"/>
      <c r="K42" s="153"/>
      <c r="L42" s="155"/>
      <c r="M42" s="215"/>
      <c r="N42" s="157"/>
      <c r="O42" s="157"/>
      <c r="P42" s="157"/>
      <c r="Q42" s="158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</row>
    <row r="43" customFormat="false" ht="14.25" hidden="false" customHeight="true" outlineLevel="0" collapsed="false">
      <c r="A43" s="148" t="n">
        <v>27</v>
      </c>
      <c r="B43" s="149" t="s">
        <v>67</v>
      </c>
      <c r="C43" s="393"/>
      <c r="D43" s="397" t="s">
        <v>503</v>
      </c>
      <c r="E43" s="395" t="s">
        <v>498</v>
      </c>
      <c r="F43" s="395" t="n">
        <v>244</v>
      </c>
      <c r="G43" s="23"/>
      <c r="H43" s="151"/>
      <c r="I43" s="153"/>
      <c r="J43" s="153"/>
      <c r="K43" s="153"/>
      <c r="L43" s="155"/>
      <c r="M43" s="215"/>
      <c r="N43" s="157"/>
      <c r="O43" s="157"/>
      <c r="P43" s="157"/>
      <c r="Q43" s="158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</row>
    <row r="44" customFormat="false" ht="32.25" hidden="false" customHeight="true" outlineLevel="0" collapsed="false">
      <c r="A44" s="148" t="n">
        <v>28</v>
      </c>
      <c r="B44" s="149" t="s">
        <v>67</v>
      </c>
      <c r="C44" s="393" t="s">
        <v>504</v>
      </c>
      <c r="D44" s="394" t="s">
        <v>505</v>
      </c>
      <c r="E44" s="395" t="s">
        <v>478</v>
      </c>
      <c r="F44" s="396" t="n">
        <v>488</v>
      </c>
      <c r="G44" s="23"/>
      <c r="H44" s="151"/>
      <c r="I44" s="153"/>
      <c r="J44" s="153"/>
      <c r="K44" s="153"/>
      <c r="L44" s="155"/>
      <c r="M44" s="215"/>
      <c r="N44" s="157"/>
      <c r="O44" s="157"/>
      <c r="P44" s="157"/>
      <c r="Q44" s="158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</row>
    <row r="45" s="180" customFormat="true" ht="13.4" hidden="false" customHeight="false" outlineLevel="0" collapsed="false">
      <c r="A45" s="151"/>
      <c r="B45" s="174"/>
      <c r="C45" s="174"/>
      <c r="D45" s="175"/>
      <c r="E45" s="21"/>
      <c r="F45" s="21"/>
      <c r="G45" s="22"/>
      <c r="H45" s="22"/>
      <c r="I45" s="22"/>
      <c r="J45" s="22"/>
      <c r="K45" s="176" t="s">
        <v>91</v>
      </c>
      <c r="L45" s="22"/>
      <c r="M45" s="177" t="n">
        <f aca="false">SUM(M16:M44)</f>
        <v>0</v>
      </c>
      <c r="N45" s="178" t="n">
        <f aca="false">SUM(N16:N44)</f>
        <v>0</v>
      </c>
      <c r="O45" s="178" t="n">
        <f aca="false">SUM(O16:O44)</f>
        <v>0</v>
      </c>
      <c r="P45" s="178" t="n">
        <f aca="false">SUM(P16:P44)</f>
        <v>0</v>
      </c>
      <c r="Q45" s="179" t="n">
        <f aca="false">SUM(Q16:Q44)</f>
        <v>0</v>
      </c>
      <c r="AMJ45" s="0"/>
    </row>
    <row r="46" s="284" customFormat="true" ht="21.75" hidden="false" customHeight="true" outlineLevel="0" collapsed="false">
      <c r="A46" s="189"/>
      <c r="B46" s="201"/>
      <c r="C46" s="201"/>
      <c r="D46" s="383"/>
      <c r="E46" s="190"/>
      <c r="F46" s="190"/>
      <c r="G46" s="33"/>
      <c r="H46" s="33"/>
      <c r="I46" s="33"/>
      <c r="J46" s="190"/>
      <c r="K46" s="33"/>
      <c r="L46" s="33"/>
      <c r="M46" s="286"/>
      <c r="N46" s="33"/>
      <c r="O46" s="33"/>
      <c r="P46" s="186"/>
      <c r="Q46" s="192"/>
      <c r="AMJ46" s="0"/>
    </row>
    <row r="47" s="287" customFormat="true" ht="13.8" hidden="false" customHeight="false" outlineLevel="0" collapsed="false">
      <c r="A47" s="288"/>
      <c r="B47" s="199"/>
      <c r="C47" s="199"/>
      <c r="D47" s="191" t="s">
        <v>92</v>
      </c>
      <c r="E47" s="191"/>
      <c r="F47" s="1"/>
      <c r="G47" s="33"/>
      <c r="H47" s="1"/>
      <c r="I47" s="1"/>
      <c r="J47" s="191"/>
      <c r="K47" s="1"/>
      <c r="L47" s="1"/>
      <c r="M47" s="1"/>
      <c r="N47" s="1"/>
      <c r="O47" s="1"/>
      <c r="P47" s="1"/>
      <c r="Q47" s="1"/>
      <c r="AMJ47" s="0"/>
    </row>
    <row r="48" s="193" customFormat="true" ht="12.8" hidden="false" customHeight="false" outlineLevel="0" collapsed="false">
      <c r="A48" s="288"/>
      <c r="B48" s="199"/>
      <c r="C48" s="199"/>
      <c r="D48" s="44" t="s">
        <v>23</v>
      </c>
      <c r="E48" s="1"/>
      <c r="F48" s="1"/>
      <c r="G48" s="33"/>
      <c r="H48" s="1"/>
      <c r="I48" s="1"/>
      <c r="J48" s="1"/>
      <c r="K48" s="1"/>
      <c r="L48" s="1"/>
      <c r="M48" s="1"/>
      <c r="N48" s="180"/>
      <c r="O48" s="1"/>
      <c r="P48" s="180"/>
      <c r="Q48" s="1"/>
      <c r="AMJ48" s="0"/>
    </row>
  </sheetData>
  <mergeCells count="21">
    <mergeCell ref="A12:A14"/>
    <mergeCell ref="B12:B14"/>
    <mergeCell ref="E12:L12"/>
    <mergeCell ref="M12:Q12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C17:C20"/>
    <mergeCell ref="C21:C38"/>
    <mergeCell ref="C39:C40"/>
    <mergeCell ref="C41:C4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Roman,Parasts"&amp;12&amp;A</oddHeader>
    <oddFooter>&amp;C&amp;"Times New Roman,Parasts"&amp;12Lappuse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X22"/>
  <sheetViews>
    <sheetView windowProtection="false" showFormulas="false" showGridLines="true" showRowColHeaders="true" showZeros="fals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"/>
    </sheetView>
  </sheetViews>
  <sheetFormatPr defaultRowHeight="12.75"/>
  <cols>
    <col collapsed="false" hidden="false" max="1" min="1" style="0" width="8.50510204081633"/>
    <col collapsed="false" hidden="false" max="2" min="2" style="0" width="10.8010204081633"/>
    <col collapsed="false" hidden="false" max="3" min="3" style="0" width="8.50510204081633"/>
    <col collapsed="false" hidden="false" max="4" min="4" style="0" width="10.8010204081633"/>
    <col collapsed="false" hidden="false" max="1025" min="5" style="0" width="8.50510204081633"/>
  </cols>
  <sheetData>
    <row r="1" customFormat="false" ht="23.25" hidden="false" customHeight="false" outlineLevel="0" collapsed="false">
      <c r="H1" s="399" t="s">
        <v>506</v>
      </c>
      <c r="I1" s="399"/>
      <c r="J1" s="399"/>
      <c r="K1" s="399"/>
      <c r="L1" s="399"/>
      <c r="M1" s="399"/>
      <c r="N1" s="399"/>
    </row>
    <row r="3" customFormat="false" ht="114.75" hidden="false" customHeight="false" outlineLevel="0" collapsed="false">
      <c r="A3" s="18" t="s">
        <v>28</v>
      </c>
      <c r="B3" s="400" t="s">
        <v>507</v>
      </c>
      <c r="C3" s="400" t="s">
        <v>508</v>
      </c>
      <c r="D3" s="400" t="s">
        <v>509</v>
      </c>
      <c r="E3" s="400" t="s">
        <v>510</v>
      </c>
      <c r="F3" s="21" t="s">
        <v>511</v>
      </c>
      <c r="G3" s="401" t="s">
        <v>512</v>
      </c>
      <c r="H3" s="400" t="s">
        <v>513</v>
      </c>
      <c r="I3" s="401" t="s">
        <v>514</v>
      </c>
      <c r="J3" s="400" t="s">
        <v>515</v>
      </c>
      <c r="K3" s="401" t="s">
        <v>516</v>
      </c>
      <c r="L3" s="402" t="s">
        <v>517</v>
      </c>
      <c r="M3" s="401" t="s">
        <v>518</v>
      </c>
      <c r="N3" s="400" t="s">
        <v>519</v>
      </c>
      <c r="O3" s="401" t="s">
        <v>520</v>
      </c>
      <c r="P3" s="402" t="s">
        <v>521</v>
      </c>
      <c r="Q3" s="401" t="s">
        <v>522</v>
      </c>
      <c r="R3" s="400" t="s">
        <v>523</v>
      </c>
      <c r="S3" s="401" t="s">
        <v>524</v>
      </c>
      <c r="T3" s="402" t="s">
        <v>525</v>
      </c>
      <c r="U3" s="401" t="s">
        <v>526</v>
      </c>
      <c r="V3" s="400" t="s">
        <v>527</v>
      </c>
      <c r="W3" s="401" t="s">
        <v>528</v>
      </c>
      <c r="X3" s="403"/>
    </row>
    <row r="4" customFormat="false" ht="19.5" hidden="false" customHeight="true" outlineLevel="0" collapsed="false">
      <c r="A4" s="404" t="n">
        <v>1</v>
      </c>
      <c r="B4" s="405" t="s">
        <v>529</v>
      </c>
      <c r="C4" s="406"/>
      <c r="D4" s="407" t="s">
        <v>530</v>
      </c>
      <c r="E4" s="408" t="n">
        <v>18</v>
      </c>
      <c r="F4" s="409" t="n">
        <f aca="false">2940*1820/1000000</f>
        <v>5.3508</v>
      </c>
      <c r="G4" s="410" t="n">
        <f aca="false">E4*F4</f>
        <v>96.3144</v>
      </c>
      <c r="H4" s="411" t="n">
        <v>3.09</v>
      </c>
      <c r="I4" s="410" t="n">
        <f aca="false">E4*H4</f>
        <v>55.62</v>
      </c>
      <c r="J4" s="409"/>
      <c r="K4" s="409" t="n">
        <f aca="false">J4*E4</f>
        <v>0</v>
      </c>
      <c r="L4" s="409" t="n">
        <f aca="false">1.82*2+2.94</f>
        <v>6.58</v>
      </c>
      <c r="M4" s="409" t="n">
        <f aca="false">E4*L4</f>
        <v>118.44</v>
      </c>
      <c r="N4" s="409" t="n">
        <v>0.18</v>
      </c>
      <c r="O4" s="409" t="n">
        <f aca="false">M4*N4</f>
        <v>21.3192</v>
      </c>
      <c r="P4" s="409" t="n">
        <f aca="false">1.82*2+2.94*2</f>
        <v>9.52</v>
      </c>
      <c r="Q4" s="409" t="n">
        <f aca="false">P4*E4</f>
        <v>171.36</v>
      </c>
      <c r="R4" s="409" t="n">
        <v>0.22</v>
      </c>
      <c r="S4" s="409" t="n">
        <f aca="false">Q4*R4</f>
        <v>37.6992</v>
      </c>
      <c r="T4" s="409" t="n">
        <f aca="false">1.82*2+2.94*2</f>
        <v>9.52</v>
      </c>
      <c r="U4" s="409" t="n">
        <f aca="false">T4*E4</f>
        <v>171.36</v>
      </c>
      <c r="V4" s="409" t="n">
        <v>0.2</v>
      </c>
      <c r="W4" s="409" t="n">
        <f aca="false">U4*V4</f>
        <v>34.272</v>
      </c>
    </row>
    <row r="5" customFormat="false" ht="12.75" hidden="false" customHeight="false" outlineLevel="0" collapsed="false">
      <c r="A5" s="404" t="n">
        <v>2</v>
      </c>
      <c r="B5" s="405" t="s">
        <v>531</v>
      </c>
      <c r="C5" s="406"/>
      <c r="D5" s="407" t="s">
        <v>532</v>
      </c>
      <c r="E5" s="408" t="n">
        <v>36</v>
      </c>
      <c r="F5" s="409" t="n">
        <f aca="false">4950*1820/1000000</f>
        <v>9.009</v>
      </c>
      <c r="G5" s="410" t="n">
        <f aca="false">E5*F5</f>
        <v>324.324</v>
      </c>
      <c r="H5" s="411" t="n">
        <v>5.1</v>
      </c>
      <c r="I5" s="410" t="n">
        <f aca="false">E5*H5</f>
        <v>183.6</v>
      </c>
      <c r="J5" s="409"/>
      <c r="K5" s="409" t="n">
        <f aca="false">J5*E5</f>
        <v>0</v>
      </c>
      <c r="L5" s="409" t="n">
        <f aca="false">1.82*2+4.95</f>
        <v>8.59</v>
      </c>
      <c r="M5" s="409" t="n">
        <f aca="false">E5*L5</f>
        <v>309.24</v>
      </c>
      <c r="N5" s="409" t="n">
        <v>0.18</v>
      </c>
      <c r="O5" s="409" t="n">
        <f aca="false">M5*N5</f>
        <v>55.6632</v>
      </c>
      <c r="P5" s="409" t="n">
        <f aca="false">1.82*2+4.95*2</f>
        <v>13.54</v>
      </c>
      <c r="Q5" s="409" t="n">
        <f aca="false">P5*E5</f>
        <v>487.44</v>
      </c>
      <c r="R5" s="409" t="n">
        <v>0.22</v>
      </c>
      <c r="S5" s="409" t="n">
        <f aca="false">Q5*R5</f>
        <v>107.2368</v>
      </c>
      <c r="T5" s="409" t="n">
        <f aca="false">1.82*2+4.95*2</f>
        <v>13.54</v>
      </c>
      <c r="U5" s="409" t="n">
        <f aca="false">T5*E5</f>
        <v>487.44</v>
      </c>
      <c r="V5" s="409" t="n">
        <v>0.2</v>
      </c>
      <c r="W5" s="409" t="n">
        <f aca="false">U5*V5</f>
        <v>97.488</v>
      </c>
    </row>
    <row r="6" customFormat="false" ht="12.75" hidden="false" customHeight="false" outlineLevel="0" collapsed="false">
      <c r="A6" s="404" t="n">
        <v>3</v>
      </c>
      <c r="B6" s="405" t="s">
        <v>533</v>
      </c>
      <c r="C6" s="406"/>
      <c r="D6" s="412" t="s">
        <v>534</v>
      </c>
      <c r="E6" s="408" t="n">
        <v>8</v>
      </c>
      <c r="F6" s="409" t="n">
        <f aca="false">400*570/1000000</f>
        <v>0.228</v>
      </c>
      <c r="G6" s="410" t="n">
        <f aca="false">E6*F6</f>
        <v>1.824</v>
      </c>
      <c r="H6" s="411"/>
      <c r="I6" s="410" t="n">
        <f aca="false">E6*H6</f>
        <v>0</v>
      </c>
      <c r="J6" s="409"/>
      <c r="K6" s="409" t="n">
        <f aca="false">J6*E6</f>
        <v>0</v>
      </c>
      <c r="L6" s="409"/>
      <c r="M6" s="409" t="n">
        <f aca="false">E6*L6</f>
        <v>0</v>
      </c>
      <c r="N6" s="409" t="n">
        <v>0.18</v>
      </c>
      <c r="O6" s="409" t="n">
        <f aca="false">M6*N6</f>
        <v>0</v>
      </c>
      <c r="P6" s="409"/>
      <c r="Q6" s="409" t="n">
        <f aca="false">P6*E6</f>
        <v>0</v>
      </c>
      <c r="R6" s="409" t="n">
        <v>0.22</v>
      </c>
      <c r="S6" s="409" t="n">
        <f aca="false">Q6*R6</f>
        <v>0</v>
      </c>
      <c r="T6" s="409"/>
      <c r="U6" s="409" t="n">
        <f aca="false">T6*E6</f>
        <v>0</v>
      </c>
      <c r="V6" s="409" t="n">
        <v>0.2</v>
      </c>
      <c r="W6" s="409" t="n">
        <f aca="false">U6*V6</f>
        <v>0</v>
      </c>
    </row>
    <row r="7" customFormat="false" ht="12.75" hidden="false" customHeight="false" outlineLevel="0" collapsed="false">
      <c r="A7" s="404" t="n">
        <v>4</v>
      </c>
      <c r="B7" s="405" t="s">
        <v>535</v>
      </c>
      <c r="C7" s="406"/>
      <c r="D7" s="413" t="s">
        <v>536</v>
      </c>
      <c r="E7" s="414" t="n">
        <v>8</v>
      </c>
      <c r="F7" s="409" t="n">
        <f aca="false">420*700/1000000</f>
        <v>0.294</v>
      </c>
      <c r="G7" s="410" t="n">
        <f aca="false">E7*F7</f>
        <v>2.352</v>
      </c>
      <c r="H7" s="415"/>
      <c r="I7" s="410" t="n">
        <f aca="false">E7*H7</f>
        <v>0</v>
      </c>
      <c r="J7" s="409"/>
      <c r="K7" s="409" t="n">
        <f aca="false">J7*E7</f>
        <v>0</v>
      </c>
      <c r="L7" s="409"/>
      <c r="M7" s="409" t="n">
        <f aca="false">E7*L7</f>
        <v>0</v>
      </c>
      <c r="N7" s="409" t="n">
        <v>0.18</v>
      </c>
      <c r="O7" s="409" t="n">
        <f aca="false">M7*N7</f>
        <v>0</v>
      </c>
      <c r="P7" s="409"/>
      <c r="Q7" s="409" t="n">
        <f aca="false">P7*E7</f>
        <v>0</v>
      </c>
      <c r="R7" s="409" t="n">
        <v>0.22</v>
      </c>
      <c r="S7" s="409" t="n">
        <f aca="false">Q7*R7</f>
        <v>0</v>
      </c>
      <c r="T7" s="409"/>
      <c r="U7" s="409" t="n">
        <f aca="false">T7*E7</f>
        <v>0</v>
      </c>
      <c r="V7" s="409" t="n">
        <v>0.2</v>
      </c>
      <c r="W7" s="409" t="n">
        <f aca="false">U7*V7</f>
        <v>0</v>
      </c>
    </row>
    <row r="8" customFormat="false" ht="12.75" hidden="false" customHeight="false" outlineLevel="0" collapsed="false">
      <c r="A8" s="404" t="n">
        <v>5</v>
      </c>
      <c r="B8" s="405"/>
      <c r="C8" s="406"/>
      <c r="D8" s="412"/>
      <c r="E8" s="408"/>
      <c r="F8" s="409" t="n">
        <f aca="false">1200*900/1000000</f>
        <v>1.08</v>
      </c>
      <c r="G8" s="410" t="n">
        <f aca="false">E8*F8</f>
        <v>0</v>
      </c>
      <c r="H8" s="415"/>
      <c r="I8" s="410" t="n">
        <f aca="false">E8*H8</f>
        <v>0</v>
      </c>
      <c r="J8" s="409"/>
      <c r="K8" s="409" t="n">
        <f aca="false">J8*E8</f>
        <v>0</v>
      </c>
      <c r="L8" s="409"/>
      <c r="M8" s="409" t="n">
        <f aca="false">E8*L8</f>
        <v>0</v>
      </c>
      <c r="N8" s="409" t="n">
        <v>0.18</v>
      </c>
      <c r="O8" s="409" t="n">
        <f aca="false">M8*N8</f>
        <v>0</v>
      </c>
      <c r="P8" s="409"/>
      <c r="Q8" s="409" t="n">
        <f aca="false">P8*E8</f>
        <v>0</v>
      </c>
      <c r="R8" s="409" t="n">
        <v>0.22</v>
      </c>
      <c r="S8" s="409" t="n">
        <f aca="false">Q8*R8</f>
        <v>0</v>
      </c>
      <c r="T8" s="409"/>
      <c r="U8" s="409" t="n">
        <f aca="false">T8*E8</f>
        <v>0</v>
      </c>
      <c r="V8" s="409" t="n">
        <v>0.2</v>
      </c>
      <c r="W8" s="409" t="n">
        <f aca="false">U8*V8</f>
        <v>0</v>
      </c>
    </row>
    <row r="9" customFormat="false" ht="12.75" hidden="false" customHeight="false" outlineLevel="0" collapsed="false">
      <c r="A9" s="404" t="n">
        <v>6</v>
      </c>
      <c r="B9" s="416"/>
      <c r="C9" s="406"/>
      <c r="D9" s="413"/>
      <c r="E9" s="414"/>
      <c r="F9" s="409" t="n">
        <f aca="false">1200*900/1000000</f>
        <v>1.08</v>
      </c>
      <c r="G9" s="410" t="n">
        <f aca="false">E9*F9</f>
        <v>0</v>
      </c>
      <c r="H9" s="415"/>
      <c r="I9" s="410" t="n">
        <f aca="false">E9*H9</f>
        <v>0</v>
      </c>
      <c r="J9" s="409"/>
      <c r="K9" s="409" t="n">
        <f aca="false">J9*E9</f>
        <v>0</v>
      </c>
      <c r="L9" s="409"/>
      <c r="M9" s="409" t="n">
        <f aca="false">E9*L9</f>
        <v>0</v>
      </c>
      <c r="N9" s="409" t="n">
        <v>0.18</v>
      </c>
      <c r="O9" s="409" t="n">
        <f aca="false">M9*N9</f>
        <v>0</v>
      </c>
      <c r="P9" s="409"/>
      <c r="Q9" s="409" t="n">
        <f aca="false">P9*E9</f>
        <v>0</v>
      </c>
      <c r="R9" s="409" t="n">
        <v>0.22</v>
      </c>
      <c r="S9" s="409" t="n">
        <f aca="false">Q9*R9</f>
        <v>0</v>
      </c>
      <c r="T9" s="409"/>
      <c r="U9" s="409" t="n">
        <f aca="false">T9*E9</f>
        <v>0</v>
      </c>
      <c r="V9" s="409" t="n">
        <v>0.2</v>
      </c>
      <c r="W9" s="409" t="n">
        <f aca="false">U9*V9</f>
        <v>0</v>
      </c>
    </row>
    <row r="10" customFormat="false" ht="12.75" hidden="false" customHeight="false" outlineLevel="0" collapsed="false">
      <c r="A10" s="404" t="n">
        <v>7</v>
      </c>
      <c r="B10" s="416"/>
      <c r="C10" s="406"/>
      <c r="D10" s="412"/>
      <c r="E10" s="414"/>
      <c r="F10" s="409" t="n">
        <f aca="false">1200*900/1000000</f>
        <v>1.08</v>
      </c>
      <c r="G10" s="410" t="n">
        <f aca="false">E10*F10</f>
        <v>0</v>
      </c>
      <c r="H10" s="415"/>
      <c r="I10" s="410" t="n">
        <f aca="false">E10*H10</f>
        <v>0</v>
      </c>
      <c r="J10" s="409"/>
      <c r="K10" s="409" t="n">
        <f aca="false">J10*E10</f>
        <v>0</v>
      </c>
      <c r="L10" s="409"/>
      <c r="M10" s="409" t="n">
        <f aca="false">E10*L10</f>
        <v>0</v>
      </c>
      <c r="N10" s="409" t="n">
        <v>0.18</v>
      </c>
      <c r="O10" s="409" t="n">
        <f aca="false">M10*N10</f>
        <v>0</v>
      </c>
      <c r="P10" s="409"/>
      <c r="Q10" s="409" t="n">
        <f aca="false">P10*E10</f>
        <v>0</v>
      </c>
      <c r="R10" s="409" t="n">
        <v>0.22</v>
      </c>
      <c r="S10" s="409" t="n">
        <f aca="false">Q10*R10</f>
        <v>0</v>
      </c>
      <c r="T10" s="409"/>
      <c r="U10" s="409" t="n">
        <f aca="false">T10*E10</f>
        <v>0</v>
      </c>
      <c r="V10" s="409" t="n">
        <v>0.2</v>
      </c>
      <c r="W10" s="409" t="n">
        <f aca="false">U10*V10</f>
        <v>0</v>
      </c>
    </row>
    <row r="11" customFormat="false" ht="12.75" hidden="false" customHeight="false" outlineLevel="0" collapsed="false">
      <c r="A11" s="404" t="n">
        <v>8</v>
      </c>
      <c r="B11" s="416"/>
      <c r="C11" s="406"/>
      <c r="D11" s="412"/>
      <c r="E11" s="414"/>
      <c r="F11" s="409" t="n">
        <f aca="false">1200*900/1000000</f>
        <v>1.08</v>
      </c>
      <c r="G11" s="410" t="n">
        <f aca="false">E11*F11</f>
        <v>0</v>
      </c>
      <c r="H11" s="415"/>
      <c r="I11" s="410" t="n">
        <f aca="false">E11*H11</f>
        <v>0</v>
      </c>
      <c r="J11" s="409"/>
      <c r="K11" s="409" t="n">
        <f aca="false">J11*E11</f>
        <v>0</v>
      </c>
      <c r="L11" s="409"/>
      <c r="M11" s="409" t="n">
        <f aca="false">E11*L11</f>
        <v>0</v>
      </c>
      <c r="N11" s="409" t="n">
        <v>0.18</v>
      </c>
      <c r="O11" s="409" t="n">
        <f aca="false">M11*N11</f>
        <v>0</v>
      </c>
      <c r="P11" s="409"/>
      <c r="Q11" s="409" t="n">
        <f aca="false">P11*E11</f>
        <v>0</v>
      </c>
      <c r="R11" s="409" t="n">
        <v>0.22</v>
      </c>
      <c r="S11" s="409" t="n">
        <f aca="false">Q11*R11</f>
        <v>0</v>
      </c>
      <c r="T11" s="409"/>
      <c r="U11" s="409" t="n">
        <f aca="false">T11*E11</f>
        <v>0</v>
      </c>
      <c r="V11" s="409" t="n">
        <v>0.2</v>
      </c>
      <c r="W11" s="409" t="n">
        <f aca="false">U11*V11</f>
        <v>0</v>
      </c>
    </row>
    <row r="12" customFormat="false" ht="13.5" hidden="false" customHeight="false" outlineLevel="0" collapsed="false">
      <c r="A12" s="404" t="n">
        <v>9</v>
      </c>
      <c r="B12" s="416"/>
      <c r="C12" s="406"/>
      <c r="D12" s="412"/>
      <c r="E12" s="414"/>
      <c r="F12" s="409" t="n">
        <f aca="false">1200*900/1000000</f>
        <v>1.08</v>
      </c>
      <c r="G12" s="410" t="n">
        <f aca="false">E12*F12</f>
        <v>0</v>
      </c>
      <c r="H12" s="415"/>
      <c r="I12" s="410" t="n">
        <f aca="false">E12*H12</f>
        <v>0</v>
      </c>
      <c r="J12" s="409"/>
      <c r="K12" s="409" t="n">
        <f aca="false">J12*E12</f>
        <v>0</v>
      </c>
      <c r="L12" s="409"/>
      <c r="M12" s="409" t="n">
        <f aca="false">E12*L12</f>
        <v>0</v>
      </c>
      <c r="N12" s="409" t="n">
        <v>0.18</v>
      </c>
      <c r="O12" s="409" t="n">
        <f aca="false">M12*N12</f>
        <v>0</v>
      </c>
      <c r="P12" s="409"/>
      <c r="Q12" s="409" t="n">
        <f aca="false">P12*E12</f>
        <v>0</v>
      </c>
      <c r="R12" s="409" t="n">
        <v>0.22</v>
      </c>
      <c r="S12" s="409" t="n">
        <f aca="false">Q12*R12</f>
        <v>0</v>
      </c>
      <c r="T12" s="409"/>
      <c r="U12" s="409" t="n">
        <f aca="false">T12*E12</f>
        <v>0</v>
      </c>
      <c r="V12" s="409" t="n">
        <v>0.2</v>
      </c>
      <c r="W12" s="409" t="n">
        <f aca="false">U12*V12</f>
        <v>0</v>
      </c>
    </row>
    <row r="13" customFormat="false" ht="16.5" hidden="false" customHeight="false" outlineLevel="0" collapsed="false">
      <c r="A13" s="417" t="n">
        <v>10</v>
      </c>
      <c r="B13" s="418" t="s">
        <v>537</v>
      </c>
      <c r="C13" s="418"/>
      <c r="D13" s="418"/>
      <c r="E13" s="419" t="n">
        <f aca="false">SUM(E4:E12)</f>
        <v>70</v>
      </c>
      <c r="F13" s="418"/>
      <c r="G13" s="419" t="n">
        <f aca="false">SUM(G4:G12)</f>
        <v>424.8144</v>
      </c>
      <c r="H13" s="419" t="n">
        <f aca="false">SUM(H4:H12)</f>
        <v>8.19</v>
      </c>
      <c r="I13" s="419" t="n">
        <f aca="false">SUM(I4:I12)</f>
        <v>239.22</v>
      </c>
      <c r="J13" s="419" t="n">
        <f aca="false">SUM(J4:J12)</f>
        <v>0</v>
      </c>
      <c r="K13" s="419" t="n">
        <f aca="false">SUM(K4:K12)</f>
        <v>0</v>
      </c>
      <c r="L13" s="419" t="n">
        <f aca="false">SUM(L4:L12)</f>
        <v>15.17</v>
      </c>
      <c r="M13" s="419" t="n">
        <f aca="false">SUM(M4:M12)</f>
        <v>427.68</v>
      </c>
      <c r="N13" s="419" t="n">
        <f aca="false">SUM(N4:N12)</f>
        <v>1.62</v>
      </c>
      <c r="O13" s="419" t="n">
        <f aca="false">SUM(O4:O12)</f>
        <v>76.9824</v>
      </c>
      <c r="P13" s="419" t="n">
        <f aca="false">SUM(P4:P12)</f>
        <v>23.06</v>
      </c>
      <c r="Q13" s="419" t="n">
        <f aca="false">SUM(Q4:Q12)</f>
        <v>658.8</v>
      </c>
      <c r="R13" s="419" t="n">
        <f aca="false">SUM(R4:R12)</f>
        <v>1.98</v>
      </c>
      <c r="S13" s="419" t="n">
        <f aca="false">SUM(S4:S12)</f>
        <v>144.936</v>
      </c>
      <c r="T13" s="419" t="n">
        <f aca="false">SUM(T4:T12)</f>
        <v>23.06</v>
      </c>
      <c r="U13" s="419" t="n">
        <f aca="false">SUM(U4:U12)</f>
        <v>658.8</v>
      </c>
      <c r="V13" s="419" t="n">
        <f aca="false">SUM(V4:V12)</f>
        <v>1.8</v>
      </c>
      <c r="W13" s="419" t="n">
        <f aca="false">SUM(W4:W12)</f>
        <v>131.76</v>
      </c>
    </row>
    <row r="15" customFormat="false" ht="12.75" hidden="false" customHeight="false" outlineLevel="0" collapsed="false">
      <c r="H15" s="0" t="n">
        <v>0.15</v>
      </c>
      <c r="J15" s="0" t="n">
        <v>0.1</v>
      </c>
    </row>
    <row r="18" customFormat="false" ht="23.25" hidden="false" customHeight="false" outlineLevel="0" collapsed="false">
      <c r="B18" s="420"/>
      <c r="C18" s="420"/>
      <c r="D18" s="399" t="s">
        <v>538</v>
      </c>
      <c r="E18" s="399"/>
      <c r="F18" s="399"/>
      <c r="G18" s="399"/>
      <c r="H18" s="399"/>
      <c r="I18" s="399"/>
      <c r="J18" s="420"/>
      <c r="K18" s="420"/>
      <c r="L18" s="420"/>
      <c r="M18" s="420"/>
      <c r="N18" s="420"/>
    </row>
    <row r="20" customFormat="false" ht="76.5" hidden="false" customHeight="false" outlineLevel="0" collapsed="false">
      <c r="A20" s="18" t="s">
        <v>28</v>
      </c>
      <c r="B20" s="400" t="s">
        <v>539</v>
      </c>
      <c r="C20" s="400" t="s">
        <v>508</v>
      </c>
      <c r="D20" s="400" t="s">
        <v>540</v>
      </c>
      <c r="E20" s="400" t="s">
        <v>541</v>
      </c>
      <c r="F20" s="21" t="s">
        <v>542</v>
      </c>
      <c r="G20" s="401" t="s">
        <v>543</v>
      </c>
      <c r="H20" s="402" t="s">
        <v>544</v>
      </c>
      <c r="I20" s="401" t="s">
        <v>545</v>
      </c>
      <c r="J20" s="400" t="s">
        <v>546</v>
      </c>
      <c r="K20" s="401" t="s">
        <v>547</v>
      </c>
      <c r="L20" s="402" t="s">
        <v>548</v>
      </c>
      <c r="M20" s="401" t="s">
        <v>549</v>
      </c>
      <c r="N20" s="400" t="s">
        <v>550</v>
      </c>
      <c r="O20" s="401" t="s">
        <v>551</v>
      </c>
    </row>
    <row r="21" customFormat="false" ht="13.5" hidden="false" customHeight="false" outlineLevel="0" collapsed="false">
      <c r="A21" s="404"/>
      <c r="B21" s="405" t="s">
        <v>552</v>
      </c>
      <c r="C21" s="406"/>
      <c r="D21" s="407" t="s">
        <v>553</v>
      </c>
      <c r="E21" s="408" t="n">
        <v>2</v>
      </c>
      <c r="F21" s="409" t="n">
        <f aca="false">870*2100/1000000</f>
        <v>1.827</v>
      </c>
      <c r="G21" s="410" t="n">
        <f aca="false">E21*F21</f>
        <v>3.654</v>
      </c>
      <c r="H21" s="409" t="n">
        <f aca="false">2.1*2+0.87</f>
        <v>5.07</v>
      </c>
      <c r="I21" s="409" t="n">
        <f aca="false">H21*E21</f>
        <v>10.14</v>
      </c>
      <c r="J21" s="409" t="n">
        <v>0.2</v>
      </c>
      <c r="K21" s="409" t="n">
        <f aca="false">I21*J21</f>
        <v>2.028</v>
      </c>
      <c r="L21" s="409" t="n">
        <f aca="false">2.1*2+0.87</f>
        <v>5.07</v>
      </c>
      <c r="M21" s="409" t="n">
        <f aca="false">L21*E21</f>
        <v>10.14</v>
      </c>
      <c r="N21" s="409" t="n">
        <v>0.3</v>
      </c>
      <c r="O21" s="409" t="n">
        <f aca="false">M21*N21</f>
        <v>3.042</v>
      </c>
    </row>
    <row r="22" customFormat="false" ht="16.5" hidden="false" customHeight="false" outlineLevel="0" collapsed="false">
      <c r="A22" s="417" t="n">
        <v>4</v>
      </c>
      <c r="B22" s="418" t="s">
        <v>537</v>
      </c>
      <c r="C22" s="418"/>
      <c r="D22" s="418"/>
      <c r="E22" s="419" t="n">
        <f aca="false">SUM(E21:E21)</f>
        <v>2</v>
      </c>
      <c r="F22" s="418"/>
      <c r="G22" s="419" t="n">
        <f aca="false">SUM(G21:G21)</f>
        <v>3.654</v>
      </c>
      <c r="H22" s="419" t="n">
        <f aca="false">SUM(H21:H21)</f>
        <v>5.07</v>
      </c>
      <c r="I22" s="419" t="n">
        <f aca="false">SUM(I21:I21)</f>
        <v>10.14</v>
      </c>
      <c r="J22" s="419" t="n">
        <f aca="false">SUM(J21:J21)</f>
        <v>0.2</v>
      </c>
      <c r="K22" s="419" t="n">
        <f aca="false">SUM(K21:K21)</f>
        <v>2.028</v>
      </c>
      <c r="L22" s="419" t="n">
        <f aca="false">SUM(L21:L21)</f>
        <v>5.07</v>
      </c>
      <c r="M22" s="419" t="n">
        <f aca="false">SUM(M21:M21)</f>
        <v>10.14</v>
      </c>
      <c r="N22" s="419" t="n">
        <f aca="false">SUM(N21:N21)</f>
        <v>0.3</v>
      </c>
      <c r="O22" s="419" t="n">
        <f aca="false">SUM(O21:O21)</f>
        <v>3.042</v>
      </c>
    </row>
  </sheetData>
  <mergeCells count="2">
    <mergeCell ref="H1:N1"/>
    <mergeCell ref="D18:I18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1:58"/>
  <sheetViews>
    <sheetView windowProtection="false" showFormulas="false" showGridLines="true" showRowColHeaders="true" showZeros="false" rightToLeft="false" tabSelected="false" showOutlineSymbols="true" defaultGridColor="true" view="normal" topLeftCell="A1" colorId="64" zoomScale="100" zoomScaleNormal="100" zoomScalePageLayoutView="90" workbookViewId="0">
      <selection pane="topLeft" activeCell="C31" activeCellId="0" sqref="C31"/>
    </sheetView>
  </sheetViews>
  <sheetFormatPr defaultRowHeight="12.75"/>
  <cols>
    <col collapsed="false" hidden="false" max="1" min="1" style="46" width="4.86224489795918"/>
    <col collapsed="false" hidden="false" max="2" min="2" style="46" width="6.75"/>
    <col collapsed="false" hidden="false" max="3" min="3" style="46" width="34.8265306122449"/>
    <col collapsed="false" hidden="false" max="4" min="4" style="46" width="12.8265306122449"/>
    <col collapsed="false" hidden="false" max="5" min="5" style="46" width="11.3418367346939"/>
    <col collapsed="false" hidden="false" max="6" min="6" style="46" width="14.5816326530612"/>
    <col collapsed="false" hidden="false" max="7" min="7" style="46" width="10.2602040816327"/>
    <col collapsed="false" hidden="false" max="8" min="8" style="46" width="11.6071428571429"/>
    <col collapsed="false" hidden="false" max="1025" min="9" style="46" width="9.04591836734694"/>
  </cols>
  <sheetData>
    <row r="1" customFormat="false" ht="18" hidden="false" customHeight="false" outlineLevel="0" collapsed="false">
      <c r="A1" s="0"/>
      <c r="B1" s="47" t="s">
        <v>25</v>
      </c>
      <c r="C1" s="47"/>
      <c r="D1" s="47"/>
      <c r="E1" s="47"/>
      <c r="F1" s="47"/>
      <c r="G1" s="47"/>
      <c r="H1" s="47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49" customFormat="true" ht="18" hidden="false" customHeight="true" outlineLevel="0" collapsed="false">
      <c r="A2" s="48" t="s">
        <v>14</v>
      </c>
      <c r="B2" s="48"/>
      <c r="C2" s="48"/>
      <c r="D2" s="48"/>
      <c r="E2" s="48"/>
      <c r="F2" s="48"/>
      <c r="G2" s="48"/>
      <c r="H2" s="48"/>
    </row>
    <row r="3" customFormat="false" ht="18" hidden="false" customHeight="false" outlineLevel="0" collapsed="false">
      <c r="A3" s="0"/>
      <c r="B3" s="50"/>
      <c r="C3" s="50"/>
      <c r="D3" s="50"/>
      <c r="E3" s="50"/>
      <c r="F3" s="50"/>
      <c r="G3" s="50"/>
      <c r="H3" s="5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49" customFormat="true" ht="33.75" hidden="false" customHeight="true" outlineLevel="0" collapsed="false">
      <c r="A4" s="51" t="s">
        <v>6</v>
      </c>
      <c r="B4" s="51"/>
      <c r="C4" s="51"/>
      <c r="D4" s="51"/>
      <c r="E4" s="51"/>
      <c r="F4" s="51"/>
      <c r="G4" s="51"/>
      <c r="H4" s="51"/>
    </row>
    <row r="5" customFormat="false" ht="12.75" hidden="false" customHeight="false" outlineLevel="0" collapsed="false">
      <c r="A5" s="52" t="s">
        <v>7</v>
      </c>
      <c r="B5" s="53"/>
      <c r="C5" s="53"/>
      <c r="D5" s="53"/>
      <c r="E5" s="53"/>
      <c r="F5" s="53"/>
      <c r="G5" s="53"/>
      <c r="H5" s="53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true" outlineLevel="0" collapsed="false">
      <c r="A6" s="52" t="s">
        <v>8</v>
      </c>
      <c r="B6" s="52"/>
      <c r="C6" s="54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52" t="s">
        <v>9</v>
      </c>
      <c r="B7" s="0"/>
      <c r="C7" s="0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52"/>
      <c r="B8" s="52"/>
      <c r="C8" s="0"/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false" outlineLevel="0" collapsed="false">
      <c r="A9" s="52"/>
      <c r="B9" s="52"/>
      <c r="C9" s="0"/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false" outlineLevel="0" collapsed="false">
      <c r="A10" s="0"/>
      <c r="B10" s="55"/>
      <c r="C10" s="56" t="s">
        <v>26</v>
      </c>
      <c r="D10" s="57" t="n">
        <v>0</v>
      </c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3.5" hidden="false" customHeight="true" outlineLevel="0" collapsed="false">
      <c r="A11" s="0"/>
      <c r="B11" s="0"/>
      <c r="C11" s="56" t="s">
        <v>27</v>
      </c>
      <c r="D11" s="58" t="n">
        <v>0</v>
      </c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0"/>
      <c r="B12" s="0"/>
      <c r="C12" s="0"/>
      <c r="D12" s="0"/>
      <c r="E12" s="0"/>
      <c r="F12" s="0"/>
      <c r="G12" s="56"/>
      <c r="H12" s="58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0"/>
      <c r="B13" s="0"/>
      <c r="C13" s="0"/>
      <c r="D13" s="0"/>
      <c r="E13" s="0"/>
      <c r="F13" s="0"/>
      <c r="G13" s="56"/>
      <c r="H13" s="59" t="s">
        <v>10</v>
      </c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5" customFormat="false" ht="18" hidden="false" customHeight="true" outlineLevel="0" collapsed="false">
      <c r="A15" s="60" t="s">
        <v>28</v>
      </c>
      <c r="B15" s="60" t="s">
        <v>29</v>
      </c>
      <c r="C15" s="60" t="s">
        <v>30</v>
      </c>
      <c r="D15" s="60" t="s">
        <v>31</v>
      </c>
      <c r="E15" s="61" t="s">
        <v>32</v>
      </c>
      <c r="F15" s="61"/>
      <c r="G15" s="61"/>
      <c r="H15" s="60" t="s">
        <v>33</v>
      </c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62" customFormat="true" ht="12.75" hidden="false" customHeight="true" outlineLevel="0" collapsed="false">
      <c r="A16" s="60"/>
      <c r="B16" s="60"/>
      <c r="C16" s="60"/>
      <c r="D16" s="60"/>
      <c r="E16" s="60" t="s">
        <v>34</v>
      </c>
      <c r="F16" s="60" t="s">
        <v>35</v>
      </c>
      <c r="G16" s="60" t="s">
        <v>36</v>
      </c>
      <c r="H16" s="60"/>
    </row>
    <row r="17" customFormat="false" ht="12.75" hidden="false" customHeight="false" outlineLevel="0" collapsed="false">
      <c r="A17" s="60"/>
      <c r="B17" s="60"/>
      <c r="C17" s="60"/>
      <c r="D17" s="63" t="s">
        <v>37</v>
      </c>
      <c r="E17" s="60"/>
      <c r="F17" s="60"/>
      <c r="G17" s="60"/>
      <c r="H17" s="6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64"/>
      <c r="B18" s="64"/>
      <c r="C18" s="64"/>
      <c r="D18" s="64"/>
      <c r="E18" s="64"/>
      <c r="F18" s="64"/>
      <c r="G18" s="65"/>
      <c r="H18" s="64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s="49" customFormat="true" ht="12.75" hidden="false" customHeight="false" outlineLevel="0" collapsed="false">
      <c r="A19" s="66" t="n">
        <v>1</v>
      </c>
      <c r="B19" s="67" t="n">
        <v>1</v>
      </c>
      <c r="C19" s="68" t="str">
        <f aca="false">'Tāme Nr.1 '!H5</f>
        <v>Būvlaukuma iekārtošana un uzturēšana</v>
      </c>
      <c r="D19" s="69" t="n">
        <f aca="false">E19+F19+G19</f>
        <v>0</v>
      </c>
      <c r="E19" s="70" t="n">
        <f aca="false">'Tāme Nr.1 '!M37</f>
        <v>0</v>
      </c>
      <c r="F19" s="70" t="n">
        <f aca="false">'Tāme Nr.1 '!N37</f>
        <v>0</v>
      </c>
      <c r="G19" s="70" t="n">
        <f aca="false">'Tāme Nr.1 '!O37</f>
        <v>0</v>
      </c>
      <c r="H19" s="71" t="n">
        <f aca="false">'Tāme Nr.1 '!L37</f>
        <v>0</v>
      </c>
    </row>
    <row r="20" s="49" customFormat="true" ht="12.75" hidden="false" customHeight="false" outlineLevel="0" collapsed="false">
      <c r="A20" s="66" t="n">
        <f aca="false">A19+1</f>
        <v>2</v>
      </c>
      <c r="B20" s="67" t="n">
        <f aca="false">B19+1</f>
        <v>2</v>
      </c>
      <c r="C20" s="68" t="s">
        <v>38</v>
      </c>
      <c r="D20" s="69" t="n">
        <f aca="false">E20+F20+G20</f>
        <v>0</v>
      </c>
      <c r="E20" s="70" t="n">
        <f aca="false">'Tāme Nr.2 BK'!M55</f>
        <v>0</v>
      </c>
      <c r="F20" s="70" t="n">
        <f aca="false">'Tāme Nr.2 BK'!N55</f>
        <v>0</v>
      </c>
      <c r="G20" s="70" t="n">
        <f aca="false">'Tāme Nr.2 BK'!O55</f>
        <v>0</v>
      </c>
      <c r="H20" s="71" t="n">
        <f aca="false">'Tāme Nr.2 BK'!L55</f>
        <v>0</v>
      </c>
    </row>
    <row r="21" s="49" customFormat="true" ht="25.5" hidden="false" customHeight="false" outlineLevel="0" collapsed="false">
      <c r="A21" s="66" t="n">
        <f aca="false">A20+1</f>
        <v>3</v>
      </c>
      <c r="B21" s="67" t="n">
        <f aca="false">B20+1</f>
        <v>3</v>
      </c>
      <c r="C21" s="68" t="s">
        <v>39</v>
      </c>
      <c r="D21" s="69" t="n">
        <f aca="false">E21+F21+G21</f>
        <v>0</v>
      </c>
      <c r="E21" s="70" t="n">
        <f aca="false">'Tāme Nr.3 cokols'!M55</f>
        <v>0</v>
      </c>
      <c r="F21" s="70" t="n">
        <f aca="false">'Tāme Nr.3 cokols'!N55</f>
        <v>0</v>
      </c>
      <c r="G21" s="70" t="n">
        <f aca="false">'Tāme Nr.3 cokols'!O55</f>
        <v>0</v>
      </c>
      <c r="H21" s="71" t="n">
        <f aca="false">'Tāme Nr.3 cokols'!L55</f>
        <v>0</v>
      </c>
    </row>
    <row r="22" s="49" customFormat="true" ht="12.75" hidden="false" customHeight="false" outlineLevel="0" collapsed="false">
      <c r="A22" s="66" t="n">
        <f aca="false">A21+1</f>
        <v>4</v>
      </c>
      <c r="B22" s="67" t="n">
        <f aca="false">B21+1</f>
        <v>4</v>
      </c>
      <c r="C22" s="68" t="str">
        <f aca="false">'Tāme Nr.4 fasāde'!H5</f>
        <v>Ēkas fasāžu apdares darbi </v>
      </c>
      <c r="D22" s="69" t="n">
        <f aca="false">E22+F22+G22</f>
        <v>0</v>
      </c>
      <c r="E22" s="70" t="n">
        <f aca="false">'Tāme Nr.4 fasāde'!M123</f>
        <v>0</v>
      </c>
      <c r="F22" s="70" t="n">
        <f aca="false">'Tāme Nr.4 fasāde'!N123</f>
        <v>0</v>
      </c>
      <c r="G22" s="70" t="n">
        <f aca="false">'Tāme Nr.4 fasāde'!O123</f>
        <v>0</v>
      </c>
      <c r="H22" s="71" t="n">
        <f aca="false">'Tāme Nr.4 fasāde'!L123</f>
        <v>0</v>
      </c>
    </row>
    <row r="23" s="49" customFormat="true" ht="12.75" hidden="false" customHeight="false" outlineLevel="0" collapsed="false">
      <c r="A23" s="66" t="n">
        <f aca="false">A22+1</f>
        <v>5</v>
      </c>
      <c r="B23" s="67" t="n">
        <f aca="false">B22+1</f>
        <v>5</v>
      </c>
      <c r="C23" s="68" t="s">
        <v>40</v>
      </c>
      <c r="D23" s="69" t="n">
        <f aca="false">E23+F23+G23</f>
        <v>0</v>
      </c>
      <c r="E23" s="70" t="n">
        <f aca="false">'Tāme Nr.5 ailu apdare'!M54</f>
        <v>0</v>
      </c>
      <c r="F23" s="70" t="n">
        <f aca="false">'Tāme Nr.5 ailu apdare'!N54</f>
        <v>0</v>
      </c>
      <c r="G23" s="70" t="n">
        <f aca="false">'Tāme Nr.5 ailu apdare'!O54</f>
        <v>0</v>
      </c>
      <c r="H23" s="71" t="n">
        <f aca="false">'Tāme Nr.5 ailu apdare'!L54</f>
        <v>0</v>
      </c>
    </row>
    <row r="24" s="49" customFormat="true" ht="12.75" hidden="false" customHeight="false" outlineLevel="0" collapsed="false">
      <c r="A24" s="66" t="n">
        <f aca="false">A23+1</f>
        <v>6</v>
      </c>
      <c r="B24" s="67" t="n">
        <f aca="false">B23+1</f>
        <v>6</v>
      </c>
      <c r="C24" s="68" t="str">
        <f aca="false">'Tāme Nr.6 Ieejas'!H5</f>
        <v>Ieejas mezgla rekonstrukcijas darbi </v>
      </c>
      <c r="D24" s="69" t="n">
        <f aca="false">E24+F24+G24</f>
        <v>0</v>
      </c>
      <c r="E24" s="70" t="n">
        <f aca="false">'Tāme Nr.6 Ieejas'!M109</f>
        <v>0</v>
      </c>
      <c r="F24" s="70" t="n">
        <f aca="false">'Tāme Nr.6 Ieejas'!N109</f>
        <v>0</v>
      </c>
      <c r="G24" s="70" t="n">
        <f aca="false">'Tāme Nr.6 Ieejas'!O109</f>
        <v>0</v>
      </c>
      <c r="H24" s="71" t="n">
        <f aca="false">'Tāme Nr.6 Ieejas'!L109</f>
        <v>0</v>
      </c>
    </row>
    <row r="25" s="49" customFormat="true" ht="12.75" hidden="false" customHeight="false" outlineLevel="0" collapsed="false">
      <c r="A25" s="66" t="n">
        <f aca="false">A24+1</f>
        <v>7</v>
      </c>
      <c r="B25" s="67" t="n">
        <f aca="false">B24+1</f>
        <v>7</v>
      </c>
      <c r="C25" s="68" t="str">
        <f aca="false">'Tāme Nr.7.jumts'!I5</f>
        <v>Ēkas jumta rekonstrukcijas darbi </v>
      </c>
      <c r="D25" s="69" t="n">
        <f aca="false">E25+F25+G25</f>
        <v>0</v>
      </c>
      <c r="E25" s="70" t="n">
        <f aca="false">'Tāme Nr.7.jumts'!N102</f>
        <v>0</v>
      </c>
      <c r="F25" s="70" t="n">
        <f aca="false">'Tāme Nr.7.jumts'!O102</f>
        <v>0</v>
      </c>
      <c r="G25" s="70" t="n">
        <f aca="false">'Tāme Nr.7.jumts'!P102</f>
        <v>0</v>
      </c>
      <c r="H25" s="71" t="n">
        <f aca="false">'Tāme Nr.7.jumts'!M102</f>
        <v>0</v>
      </c>
    </row>
    <row r="26" s="49" customFormat="true" ht="12.75" hidden="false" customHeight="false" outlineLevel="0" collapsed="false">
      <c r="A26" s="66" t="n">
        <f aca="false">A25+1</f>
        <v>8</v>
      </c>
      <c r="B26" s="67" t="n">
        <f aca="false">B25+1</f>
        <v>8</v>
      </c>
      <c r="C26" s="68" t="str">
        <f aca="false">'Tāme Nr.8 Lodžijas'!H5</f>
        <v>Lodžiju apdare</v>
      </c>
      <c r="D26" s="69" t="n">
        <f aca="false">E26+F26+G26</f>
        <v>0</v>
      </c>
      <c r="E26" s="70" t="n">
        <f aca="false">'Tāme Nr.8 Lodžijas'!M65</f>
        <v>0</v>
      </c>
      <c r="F26" s="70" t="n">
        <f aca="false">'Tāme Nr.8 Lodžijas'!N65</f>
        <v>0</v>
      </c>
      <c r="G26" s="70" t="n">
        <f aca="false">'Tāme Nr.8 Lodžijas'!O65</f>
        <v>0</v>
      </c>
      <c r="H26" s="71" t="n">
        <f aca="false">'Tāme Nr.8 Lodžijas'!L65</f>
        <v>0</v>
      </c>
    </row>
    <row r="27" s="49" customFormat="true" ht="12.75" hidden="false" customHeight="false" outlineLevel="0" collapsed="false">
      <c r="A27" s="66" t="n">
        <f aca="false">A26+1</f>
        <v>9</v>
      </c>
      <c r="B27" s="67" t="n">
        <f aca="false">B26+1</f>
        <v>9</v>
      </c>
      <c r="C27" s="68" t="str">
        <f aca="false">'Tāme Nr.9 Pagrabs'!H5</f>
        <v>Pagraba pārseguma siltināšana</v>
      </c>
      <c r="D27" s="69" t="n">
        <f aca="false">E27+F27+G27</f>
        <v>0</v>
      </c>
      <c r="E27" s="70" t="n">
        <f aca="false">'Tāme Nr.9 Pagrabs'!M29</f>
        <v>0</v>
      </c>
      <c r="F27" s="70" t="n">
        <f aca="false">'Tāme Nr.9 Pagrabs'!N29</f>
        <v>0</v>
      </c>
      <c r="G27" s="70" t="n">
        <f aca="false">'Tāme Nr.9 Pagrabs'!O29</f>
        <v>0</v>
      </c>
      <c r="H27" s="71" t="n">
        <f aca="false">'Tāme Nr.9 Pagrabs'!L29</f>
        <v>0</v>
      </c>
    </row>
    <row r="28" s="49" customFormat="true" ht="12.75" hidden="false" customHeight="false" outlineLevel="0" collapsed="false">
      <c r="A28" s="66" t="n">
        <f aca="false">A27+1</f>
        <v>10</v>
      </c>
      <c r="B28" s="67" t="n">
        <f aca="false">B27+1</f>
        <v>10</v>
      </c>
      <c r="C28" s="68" t="str">
        <f aca="false">'Tāme Nr.10logi'!H5</f>
        <v>Logu un durvju montāža</v>
      </c>
      <c r="D28" s="69" t="n">
        <f aca="false">E28+F28+G28</f>
        <v>0</v>
      </c>
      <c r="E28" s="70" t="n">
        <f aca="false">'Tāme Nr.10logi'!M40</f>
        <v>0</v>
      </c>
      <c r="F28" s="70" t="n">
        <f aca="false">'Tāme Nr.10logi'!N40</f>
        <v>0</v>
      </c>
      <c r="G28" s="70" t="n">
        <f aca="false">'Tāme Nr.10logi'!O40</f>
        <v>0</v>
      </c>
      <c r="H28" s="71" t="n">
        <f aca="false">'Tāme Nr.10logi'!L40</f>
        <v>0</v>
      </c>
    </row>
    <row r="29" s="49" customFormat="true" ht="12.75" hidden="false" customHeight="false" outlineLevel="0" collapsed="false">
      <c r="A29" s="66" t="n">
        <f aca="false">A28+1</f>
        <v>11</v>
      </c>
      <c r="B29" s="67" t="n">
        <f aca="false">B28+1</f>
        <v>11</v>
      </c>
      <c r="C29" s="68" t="s">
        <v>41</v>
      </c>
      <c r="D29" s="69" t="n">
        <f aca="false">E29+F29+G29</f>
        <v>0</v>
      </c>
      <c r="E29" s="70" t="n">
        <f aca="false">'Tāme Nr.11 ELT'!M42</f>
        <v>0</v>
      </c>
      <c r="F29" s="70" t="n">
        <f aca="false">'Tāme Nr.11 ELT'!N42</f>
        <v>0</v>
      </c>
      <c r="G29" s="70" t="n">
        <f aca="false">'Tāme Nr.11 ELT'!O42</f>
        <v>0</v>
      </c>
      <c r="H29" s="71" t="n">
        <f aca="false">'Tāme Nr.11 ELT'!L42</f>
        <v>0</v>
      </c>
    </row>
    <row r="30" s="49" customFormat="true" ht="12.75" hidden="false" customHeight="false" outlineLevel="0" collapsed="false">
      <c r="A30" s="66" t="n">
        <f aca="false">A29+1</f>
        <v>12</v>
      </c>
      <c r="B30" s="67" t="n">
        <f aca="false">B29+1</f>
        <v>12</v>
      </c>
      <c r="C30" s="68" t="s">
        <v>42</v>
      </c>
      <c r="D30" s="69" t="n">
        <f aca="false">E30+F30+G30</f>
        <v>0</v>
      </c>
      <c r="E30" s="70" t="n">
        <f aca="false">'Tāme Nr.12GAT'!M34</f>
        <v>0</v>
      </c>
      <c r="F30" s="70" t="n">
        <f aca="false">'Tāme Nr.12GAT'!N34</f>
        <v>0</v>
      </c>
      <c r="G30" s="70" t="n">
        <f aca="false">'Tāme Nr.12GAT'!O34</f>
        <v>0</v>
      </c>
      <c r="H30" s="71" t="n">
        <f aca="false">'Tāme Nr.12GAT'!L34</f>
        <v>0</v>
      </c>
    </row>
    <row r="31" customFormat="false" ht="16.5" hidden="false" customHeight="true" outlineLevel="0" collapsed="false">
      <c r="A31" s="66" t="n">
        <f aca="false">A30+1</f>
        <v>13</v>
      </c>
      <c r="B31" s="72" t="n">
        <v>13</v>
      </c>
      <c r="C31" s="73" t="s">
        <v>43</v>
      </c>
      <c r="D31" s="74"/>
      <c r="E31" s="75"/>
      <c r="F31" s="75"/>
      <c r="G31" s="75"/>
      <c r="H31" s="76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s="81" customFormat="true" ht="12.75" hidden="false" customHeight="false" outlineLevel="0" collapsed="false">
      <c r="A32" s="77"/>
      <c r="B32" s="77"/>
      <c r="C32" s="78"/>
      <c r="D32" s="79" t="n">
        <f aca="false">SUM(D19:D31)</f>
        <v>0</v>
      </c>
      <c r="E32" s="79" t="n">
        <f aca="false">SUM(E19:E31)</f>
        <v>0</v>
      </c>
      <c r="F32" s="79" t="n">
        <f aca="false">SUM(F19:F31)</f>
        <v>0</v>
      </c>
      <c r="G32" s="79" t="n">
        <f aca="false">SUM(G19:G31)</f>
        <v>0</v>
      </c>
      <c r="H32" s="80" t="n">
        <f aca="false">SUM(H19:H31)</f>
        <v>0</v>
      </c>
    </row>
    <row r="33" customFormat="false" ht="15" hidden="false" customHeight="false" outlineLevel="0" collapsed="false">
      <c r="A33" s="82"/>
      <c r="B33" s="83"/>
      <c r="C33" s="83" t="s">
        <v>44</v>
      </c>
      <c r="D33" s="84" t="n">
        <f aca="false">ROUND(D32*0.07,2)</f>
        <v>0</v>
      </c>
      <c r="E33" s="85"/>
      <c r="F33" s="86"/>
      <c r="G33" s="85"/>
      <c r="H33" s="87"/>
    </row>
    <row r="34" customFormat="false" ht="15" hidden="false" customHeight="false" outlineLevel="0" collapsed="false">
      <c r="A34" s="88"/>
      <c r="B34" s="89"/>
      <c r="C34" s="90" t="s">
        <v>45</v>
      </c>
      <c r="D34" s="91" t="n">
        <f aca="false">D33*0.03</f>
        <v>0</v>
      </c>
      <c r="E34" s="92"/>
      <c r="F34" s="92"/>
      <c r="G34" s="92"/>
    </row>
    <row r="35" customFormat="false" ht="15" hidden="false" customHeight="false" outlineLevel="0" collapsed="false">
      <c r="A35" s="93"/>
      <c r="B35" s="89"/>
      <c r="C35" s="94" t="s">
        <v>46</v>
      </c>
      <c r="D35" s="95" t="n">
        <f aca="false">ROUND(D32*0.05,2)</f>
        <v>0</v>
      </c>
      <c r="E35" s="92"/>
      <c r="F35" s="92"/>
      <c r="G35" s="92"/>
    </row>
    <row r="36" customFormat="false" ht="15.75" hidden="false" customHeight="false" outlineLevel="0" collapsed="false">
      <c r="A36" s="96"/>
      <c r="B36" s="97"/>
      <c r="C36" s="98" t="s">
        <v>47</v>
      </c>
      <c r="D36" s="99" t="n">
        <f aca="false">D32+D33+D35</f>
        <v>0</v>
      </c>
    </row>
    <row r="37" customFormat="false" ht="12.75" hidden="false" customHeight="false" outlineLevel="0" collapsed="false">
      <c r="B37" s="0"/>
      <c r="C37" s="0"/>
    </row>
    <row r="38" customFormat="false" ht="12.75" hidden="false" customHeight="false" outlineLevel="0" collapsed="false">
      <c r="B38" s="0"/>
      <c r="C38" s="100" t="s">
        <v>22</v>
      </c>
    </row>
    <row r="39" customFormat="false" ht="6.75" hidden="false" customHeight="true" outlineLevel="0" collapsed="false">
      <c r="B39" s="0"/>
      <c r="C39" s="0"/>
    </row>
    <row r="40" customFormat="false" ht="12.75" hidden="false" customHeight="false" outlineLevel="0" collapsed="false">
      <c r="B40" s="0"/>
      <c r="C40" s="44" t="s">
        <v>23</v>
      </c>
    </row>
    <row r="41" customFormat="false" ht="12.75" hidden="false" customHeight="false" outlineLevel="0" collapsed="false">
      <c r="B41" s="0"/>
      <c r="C41" s="0"/>
    </row>
    <row r="42" customFormat="false" ht="12.75" hidden="false" customHeight="false" outlineLevel="0" collapsed="false">
      <c r="B42" s="0"/>
      <c r="C42" s="101" t="str">
        <f aca="false">KOPTĀME!B41</f>
        <v>Pārbaudīja: </v>
      </c>
    </row>
    <row r="43" customFormat="false" ht="5.25" hidden="false" customHeight="true" outlineLevel="0" collapsed="false">
      <c r="B43" s="0"/>
      <c r="C43" s="0"/>
    </row>
    <row r="44" customFormat="false" ht="12.75" hidden="false" customHeight="false" outlineLevel="0" collapsed="false">
      <c r="B44" s="0"/>
      <c r="C44" s="44" t="s">
        <v>23</v>
      </c>
    </row>
    <row r="45" customFormat="false" ht="12.75" hidden="false" customHeight="false" outlineLevel="0" collapsed="false">
      <c r="B45" s="0"/>
    </row>
    <row r="46" customFormat="false" ht="12.75" hidden="false" customHeight="false" outlineLevel="0" collapsed="false">
      <c r="B46" s="0"/>
    </row>
    <row r="47" customFormat="false" ht="12.75" hidden="false" customHeight="false" outlineLevel="0" collapsed="false">
      <c r="B47" s="0"/>
    </row>
    <row r="48" customFormat="false" ht="12.75" hidden="false" customHeight="false" outlineLevel="0" collapsed="false">
      <c r="B48" s="0"/>
    </row>
    <row r="49" customFormat="false" ht="12.75" hidden="false" customHeight="false" outlineLevel="0" collapsed="false">
      <c r="B49" s="0"/>
    </row>
    <row r="50" customFormat="false" ht="12.75" hidden="false" customHeight="false" outlineLevel="0" collapsed="false">
      <c r="B50" s="0"/>
    </row>
    <row r="51" customFormat="false" ht="12.75" hidden="false" customHeight="false" outlineLevel="0" collapsed="false">
      <c r="B51" s="0"/>
    </row>
    <row r="52" customFormat="false" ht="12.75" hidden="false" customHeight="false" outlineLevel="0" collapsed="false">
      <c r="B52" s="0"/>
    </row>
    <row r="53" customFormat="false" ht="12.75" hidden="false" customHeight="false" outlineLevel="0" collapsed="false">
      <c r="B53" s="0"/>
    </row>
    <row r="54" customFormat="false" ht="12.75" hidden="false" customHeight="false" outlineLevel="0" collapsed="false">
      <c r="B54" s="0"/>
    </row>
    <row r="55" customFormat="false" ht="12.75" hidden="false" customHeight="false" outlineLevel="0" collapsed="false">
      <c r="B55" s="0"/>
    </row>
    <row r="56" customFormat="false" ht="12.75" hidden="false" customHeight="false" outlineLevel="0" collapsed="false">
      <c r="B56" s="0"/>
    </row>
    <row r="57" customFormat="false" ht="12.75" hidden="false" customHeight="false" outlineLevel="0" collapsed="false">
      <c r="B57" s="0"/>
    </row>
    <row r="58" customFormat="false" ht="12.75" hidden="false" customHeight="false" outlineLevel="0" collapsed="false">
      <c r="B58" s="46" t="s">
        <v>48</v>
      </c>
    </row>
  </sheetData>
  <mergeCells count="12">
    <mergeCell ref="B1:H1"/>
    <mergeCell ref="A2:H2"/>
    <mergeCell ref="A4:H4"/>
    <mergeCell ref="A15:A17"/>
    <mergeCell ref="B15:B17"/>
    <mergeCell ref="C15:C17"/>
    <mergeCell ref="D15:D16"/>
    <mergeCell ref="E15:G15"/>
    <mergeCell ref="H15:H17"/>
    <mergeCell ref="E16:E17"/>
    <mergeCell ref="F16:F17"/>
    <mergeCell ref="G16:G17"/>
  </mergeCells>
  <printOptions headings="false" gridLines="false" gridLinesSet="true" horizontalCentered="true" verticalCentered="false"/>
  <pageMargins left="0.551388888888889" right="0" top="0.7875" bottom="0.78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40"/>
  <sheetViews>
    <sheetView windowProtection="false" showFormulas="false" showGridLines="true" showRowColHeaders="true" showZeros="false" rightToLeft="false" tabSelected="false" showOutlineSymbols="true" defaultGridColor="true" view="normal" topLeftCell="A7" colorId="64" zoomScale="90" zoomScaleNormal="90" zoomScalePageLayoutView="90" workbookViewId="0">
      <selection pane="topLeft" activeCell="E1" activeCellId="0" sqref="E1"/>
    </sheetView>
  </sheetViews>
  <sheetFormatPr defaultRowHeight="12.75"/>
  <cols>
    <col collapsed="false" hidden="false" max="1" min="1" style="102" width="4.72448979591837"/>
    <col collapsed="false" hidden="false" max="2" min="2" style="103" width="4.72448979591837"/>
    <col collapsed="false" hidden="false" max="3" min="3" style="1" width="46.7091836734694"/>
    <col collapsed="false" hidden="false" max="5" min="4" style="1" width="7.29081632653061"/>
    <col collapsed="false" hidden="false" max="6" min="6" style="104" width="7.02040816326531"/>
    <col collapsed="false" hidden="false" max="7" min="7" style="1" width="7.56122448979592"/>
    <col collapsed="false" hidden="false" max="8" min="8" style="1" width="8.10204081632653"/>
    <col collapsed="false" hidden="false" max="9" min="9" style="1" width="11.5204081632653"/>
    <col collapsed="false" hidden="false" max="10" min="10" style="1" width="7.83163265306122"/>
    <col collapsed="false" hidden="false" max="11" min="11" style="1" width="8.63775510204082"/>
    <col collapsed="false" hidden="false" max="12" min="12" style="1" width="9.17857142857143"/>
    <col collapsed="false" hidden="false" max="13" min="13" style="1" width="10.1224489795918"/>
    <col collapsed="false" hidden="false" max="14" min="14" style="1" width="9.31632653061224"/>
    <col collapsed="false" hidden="false" max="15" min="15" style="1" width="10.530612244898"/>
    <col collapsed="false" hidden="false" max="16" min="16" style="1" width="11.2040816326531"/>
    <col collapsed="false" hidden="false" max="1025" min="17" style="1" width="9.04591836734694"/>
  </cols>
  <sheetData>
    <row r="1" s="107" customFormat="true" ht="14.25" hidden="false" customHeight="false" outlineLevel="1" collapsed="false">
      <c r="A1" s="105"/>
      <c r="B1" s="106"/>
      <c r="F1" s="108"/>
      <c r="P1" s="109" t="s">
        <v>0</v>
      </c>
    </row>
    <row r="2" customFormat="false" ht="12.75" hidden="false" customHeight="false" outlineLevel="1" collapsed="false">
      <c r="A2" s="105"/>
      <c r="B2" s="106"/>
      <c r="C2" s="107"/>
      <c r="D2" s="107"/>
      <c r="E2" s="107"/>
      <c r="F2" s="108"/>
      <c r="G2" s="107"/>
      <c r="H2" s="107"/>
      <c r="I2" s="107"/>
      <c r="J2" s="107"/>
      <c r="K2" s="107"/>
      <c r="L2" s="107"/>
      <c r="M2" s="110"/>
      <c r="N2" s="110"/>
      <c r="O2" s="110"/>
      <c r="P2" s="11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1" collapsed="false">
      <c r="A3" s="105"/>
      <c r="B3" s="106"/>
      <c r="C3" s="107"/>
      <c r="D3" s="107"/>
      <c r="E3" s="107"/>
      <c r="F3" s="108"/>
      <c r="G3" s="107"/>
      <c r="H3" s="107"/>
      <c r="I3" s="107"/>
      <c r="J3" s="107"/>
      <c r="K3" s="107"/>
      <c r="L3" s="107"/>
      <c r="M3" s="111"/>
      <c r="N3" s="111"/>
      <c r="O3" s="112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3.2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49</v>
      </c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3.2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50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0"/>
      <c r="C7" s="10" t="s">
        <v>7</v>
      </c>
      <c r="D7" s="115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0"/>
      <c r="C8" s="10" t="s">
        <v>8</v>
      </c>
      <c r="D8" s="115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false" outlineLevel="0" collapsed="false">
      <c r="A10" s="0"/>
      <c r="B10" s="0"/>
      <c r="C10" s="10" t="s">
        <v>51</v>
      </c>
      <c r="D10" s="115"/>
      <c r="E10" s="0"/>
      <c r="F10" s="0"/>
      <c r="G10" s="0"/>
      <c r="H10" s="0"/>
      <c r="I10" s="0"/>
      <c r="J10" s="0"/>
      <c r="K10" s="0"/>
      <c r="L10" s="0"/>
      <c r="M10" s="0"/>
      <c r="N10" s="6" t="s">
        <v>31</v>
      </c>
      <c r="O10" s="116" t="n">
        <f aca="false">P37</f>
        <v>0</v>
      </c>
      <c r="P10" s="1" t="s">
        <v>52</v>
      </c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s="120" customFormat="true" ht="7.5" hidden="false" customHeight="true" outlineLevel="0" collapsed="false">
      <c r="A11" s="117"/>
      <c r="B11" s="118"/>
      <c r="C11" s="119"/>
      <c r="F11" s="121"/>
    </row>
    <row r="12" customFormat="false" ht="14.25" hidden="false" customHeight="false" outlineLevel="0" collapsed="false">
      <c r="A12" s="117"/>
      <c r="B12" s="118"/>
      <c r="C12" s="0"/>
      <c r="D12" s="120"/>
      <c r="E12" s="120"/>
      <c r="F12" s="121"/>
      <c r="G12" s="120"/>
      <c r="H12" s="120"/>
      <c r="I12" s="120"/>
      <c r="J12" s="120"/>
      <c r="K12" s="120"/>
      <c r="L12" s="120"/>
      <c r="M12" s="122" t="s">
        <v>10</v>
      </c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6" hidden="false" customHeight="true" outlineLevel="0" collapsed="false">
      <c r="A13" s="117"/>
      <c r="B13" s="118"/>
      <c r="C13" s="0"/>
      <c r="D13" s="120"/>
      <c r="E13" s="120"/>
      <c r="F13" s="121"/>
      <c r="G13" s="120"/>
      <c r="H13" s="120"/>
      <c r="I13" s="120"/>
      <c r="J13" s="120"/>
      <c r="K13" s="120"/>
      <c r="L13" s="120"/>
      <c r="M13" s="0"/>
      <c r="N13" s="120"/>
      <c r="O13" s="120"/>
      <c r="P13" s="123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124" t="s">
        <v>11</v>
      </c>
      <c r="B14" s="125" t="s">
        <v>53</v>
      </c>
      <c r="C14" s="126"/>
      <c r="D14" s="127" t="s">
        <v>54</v>
      </c>
      <c r="E14" s="127"/>
      <c r="F14" s="127"/>
      <c r="G14" s="127"/>
      <c r="H14" s="127"/>
      <c r="I14" s="127"/>
      <c r="J14" s="127"/>
      <c r="K14" s="127"/>
      <c r="L14" s="127" t="s">
        <v>55</v>
      </c>
      <c r="M14" s="127"/>
      <c r="N14" s="127"/>
      <c r="O14" s="127"/>
      <c r="P14" s="127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47.25" hidden="false" customHeight="true" outlineLevel="0" collapsed="false">
      <c r="A15" s="124"/>
      <c r="B15" s="125"/>
      <c r="C15" s="128" t="s">
        <v>56</v>
      </c>
      <c r="D15" s="129" t="s">
        <v>57</v>
      </c>
      <c r="E15" s="130" t="s">
        <v>58</v>
      </c>
      <c r="F15" s="130" t="s">
        <v>59</v>
      </c>
      <c r="G15" s="130" t="s">
        <v>60</v>
      </c>
      <c r="H15" s="130" t="s">
        <v>61</v>
      </c>
      <c r="I15" s="130" t="s">
        <v>62</v>
      </c>
      <c r="J15" s="130" t="s">
        <v>63</v>
      </c>
      <c r="K15" s="131" t="s">
        <v>64</v>
      </c>
      <c r="L15" s="130" t="s">
        <v>65</v>
      </c>
      <c r="M15" s="130" t="s">
        <v>61</v>
      </c>
      <c r="N15" s="130" t="s">
        <v>62</v>
      </c>
      <c r="O15" s="130" t="s">
        <v>63</v>
      </c>
      <c r="P15" s="132" t="s">
        <v>66</v>
      </c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8" hidden="false" customHeight="true" outlineLevel="0" collapsed="false">
      <c r="A16" s="124"/>
      <c r="B16" s="125"/>
      <c r="C16" s="133"/>
      <c r="D16" s="129"/>
      <c r="E16" s="130"/>
      <c r="F16" s="130"/>
      <c r="G16" s="130"/>
      <c r="H16" s="130"/>
      <c r="I16" s="130"/>
      <c r="J16" s="130"/>
      <c r="K16" s="131"/>
      <c r="L16" s="130"/>
      <c r="M16" s="130"/>
      <c r="N16" s="130"/>
      <c r="O16" s="130"/>
      <c r="P16" s="132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140" customFormat="true" ht="8.25" hidden="false" customHeight="false" outlineLevel="0" collapsed="false">
      <c r="A17" s="134" t="n">
        <v>1</v>
      </c>
      <c r="B17" s="135" t="n">
        <v>2</v>
      </c>
      <c r="C17" s="136" t="n">
        <v>3</v>
      </c>
      <c r="D17" s="136" t="n">
        <v>4</v>
      </c>
      <c r="E17" s="136" t="n">
        <v>5</v>
      </c>
      <c r="F17" s="136" t="n">
        <v>6</v>
      </c>
      <c r="G17" s="137" t="n">
        <v>7</v>
      </c>
      <c r="H17" s="136" t="n">
        <v>8</v>
      </c>
      <c r="I17" s="136" t="n">
        <v>9</v>
      </c>
      <c r="J17" s="136" t="n">
        <v>10</v>
      </c>
      <c r="K17" s="138" t="n">
        <v>11</v>
      </c>
      <c r="L17" s="136" t="n">
        <v>12</v>
      </c>
      <c r="M17" s="136" t="n">
        <v>13</v>
      </c>
      <c r="N17" s="136" t="n">
        <v>14</v>
      </c>
      <c r="O17" s="136" t="n">
        <v>15</v>
      </c>
      <c r="P17" s="139" t="n">
        <v>16</v>
      </c>
    </row>
    <row r="18" s="147" customFormat="true" ht="7.5" hidden="false" customHeight="true" outlineLevel="0" collapsed="false">
      <c r="A18" s="141"/>
      <c r="B18" s="142"/>
      <c r="C18" s="143"/>
      <c r="D18" s="144"/>
      <c r="E18" s="144"/>
      <c r="F18" s="18"/>
      <c r="G18" s="145"/>
      <c r="H18" s="145"/>
      <c r="I18" s="145"/>
      <c r="J18" s="145"/>
      <c r="K18" s="146"/>
      <c r="L18" s="145"/>
      <c r="M18" s="145"/>
      <c r="N18" s="145"/>
      <c r="O18" s="145"/>
      <c r="P18" s="145"/>
    </row>
    <row r="19" s="159" customFormat="true" ht="25.5" hidden="false" customHeight="false" outlineLevel="0" collapsed="false">
      <c r="A19" s="148" t="n">
        <v>1</v>
      </c>
      <c r="B19" s="149" t="s">
        <v>67</v>
      </c>
      <c r="C19" s="150" t="s">
        <v>68</v>
      </c>
      <c r="D19" s="151" t="s">
        <v>69</v>
      </c>
      <c r="E19" s="152" t="n">
        <v>203</v>
      </c>
      <c r="F19" s="151"/>
      <c r="G19" s="151"/>
      <c r="H19" s="153"/>
      <c r="I19" s="153"/>
      <c r="J19" s="154"/>
      <c r="K19" s="155" t="n">
        <f aca="false">ROUND(SUM(J19+H19+I19),2)</f>
        <v>0</v>
      </c>
      <c r="L19" s="156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</row>
    <row r="20" customFormat="false" ht="13.5" hidden="false" customHeight="true" outlineLevel="0" collapsed="false">
      <c r="A20" s="148" t="n">
        <v>2</v>
      </c>
      <c r="B20" s="149" t="s">
        <v>67</v>
      </c>
      <c r="C20" s="150" t="s">
        <v>70</v>
      </c>
      <c r="D20" s="21" t="s">
        <v>71</v>
      </c>
      <c r="E20" s="160" t="n">
        <v>12</v>
      </c>
      <c r="F20" s="151"/>
      <c r="G20" s="151"/>
      <c r="H20" s="153"/>
      <c r="I20" s="153"/>
      <c r="J20" s="154"/>
      <c r="K20" s="155" t="n">
        <f aca="false">ROUND(SUM(J20+H20+I20),2)</f>
        <v>0</v>
      </c>
      <c r="L20" s="156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3.5" hidden="false" customHeight="true" outlineLevel="0" collapsed="false">
      <c r="A21" s="148" t="n">
        <v>3</v>
      </c>
      <c r="B21" s="149" t="s">
        <v>67</v>
      </c>
      <c r="C21" s="161" t="s">
        <v>72</v>
      </c>
      <c r="D21" s="21" t="s">
        <v>73</v>
      </c>
      <c r="E21" s="160" t="n">
        <v>3</v>
      </c>
      <c r="F21" s="152"/>
      <c r="G21" s="152"/>
      <c r="H21" s="154"/>
      <c r="I21" s="154"/>
      <c r="J21" s="154"/>
      <c r="K21" s="155" t="n">
        <f aca="false">ROUND(SUM(J21+H21+I21),2)</f>
        <v>0</v>
      </c>
      <c r="L21" s="156" t="n">
        <f aca="false">ROUND(F21*$E21,1)</f>
        <v>0</v>
      </c>
      <c r="M21" s="157" t="n">
        <f aca="false">ROUND(E21*H21,2)</f>
        <v>0</v>
      </c>
      <c r="N21" s="157" t="n">
        <f aca="false">ROUND(I21*E21,2)</f>
        <v>0</v>
      </c>
      <c r="O21" s="157" t="n">
        <f aca="false">ROUND(J21*E21,2)</f>
        <v>0</v>
      </c>
      <c r="P21" s="158" t="n">
        <f aca="false">ROUND(M21+N21+O21,2)</f>
        <v>0</v>
      </c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3.5" hidden="false" customHeight="true" outlineLevel="0" collapsed="false">
      <c r="A22" s="148" t="n">
        <v>4</v>
      </c>
      <c r="B22" s="149" t="s">
        <v>67</v>
      </c>
      <c r="C22" s="150" t="s">
        <v>74</v>
      </c>
      <c r="D22" s="151" t="s">
        <v>73</v>
      </c>
      <c r="E22" s="160" t="n">
        <v>1</v>
      </c>
      <c r="F22" s="162"/>
      <c r="G22" s="151"/>
      <c r="H22" s="153"/>
      <c r="I22" s="153"/>
      <c r="J22" s="153"/>
      <c r="K22" s="155" t="n">
        <f aca="false">ROUND(SUM(J22+H22+I22),2)</f>
        <v>0</v>
      </c>
      <c r="L22" s="156" t="n">
        <f aca="false">ROUND(F22*$E22,1)</f>
        <v>0</v>
      </c>
      <c r="M22" s="157" t="n">
        <f aca="false">ROUND(E22*H22,2)</f>
        <v>0</v>
      </c>
      <c r="N22" s="157" t="n">
        <f aca="false">ROUND(I22*E22,2)</f>
        <v>0</v>
      </c>
      <c r="O22" s="157" t="n">
        <f aca="false">ROUND(J22*E22,2)</f>
        <v>0</v>
      </c>
      <c r="P22" s="158" t="n">
        <f aca="false">ROUND(M22+N22+O22,2)</f>
        <v>0</v>
      </c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3.5" hidden="false" customHeight="true" outlineLevel="0" collapsed="false">
      <c r="A23" s="148" t="n">
        <v>5</v>
      </c>
      <c r="B23" s="149" t="s">
        <v>67</v>
      </c>
      <c r="C23" s="150" t="s">
        <v>75</v>
      </c>
      <c r="D23" s="151" t="s">
        <v>73</v>
      </c>
      <c r="E23" s="160" t="n">
        <v>1</v>
      </c>
      <c r="F23" s="162"/>
      <c r="G23" s="151"/>
      <c r="H23" s="153"/>
      <c r="I23" s="153"/>
      <c r="J23" s="153"/>
      <c r="K23" s="155" t="n">
        <f aca="false">ROUND(SUM(J23+H23+I23),2)</f>
        <v>0</v>
      </c>
      <c r="L23" s="156" t="n">
        <f aca="false">ROUND(F23*$E23,1)</f>
        <v>0</v>
      </c>
      <c r="M23" s="157" t="n">
        <f aca="false">ROUND(E23*H23,2)</f>
        <v>0</v>
      </c>
      <c r="N23" s="157" t="n">
        <f aca="false">ROUND(I23*E23,2)</f>
        <v>0</v>
      </c>
      <c r="O23" s="157" t="n">
        <f aca="false">ROUND(J23*E23,2)</f>
        <v>0</v>
      </c>
      <c r="P23" s="158" t="n">
        <f aca="false">ROUND(M23+N23+O23,2)</f>
        <v>0</v>
      </c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.5" hidden="false" customHeight="true" outlineLevel="0" collapsed="false">
      <c r="A24" s="148" t="n">
        <v>6</v>
      </c>
      <c r="B24" s="149" t="s">
        <v>67</v>
      </c>
      <c r="C24" s="150" t="s">
        <v>76</v>
      </c>
      <c r="D24" s="151" t="s">
        <v>77</v>
      </c>
      <c r="E24" s="163" t="n">
        <v>1</v>
      </c>
      <c r="F24" s="162"/>
      <c r="G24" s="151"/>
      <c r="H24" s="153"/>
      <c r="I24" s="153"/>
      <c r="J24" s="153"/>
      <c r="K24" s="155" t="n">
        <f aca="false">ROUND(SUM(J24+H24+I24),2)</f>
        <v>0</v>
      </c>
      <c r="L24" s="156" t="n">
        <f aca="false">ROUND(F24*$E24,1)</f>
        <v>0</v>
      </c>
      <c r="M24" s="157" t="n">
        <f aca="false">ROUND(E24*H24,2)</f>
        <v>0</v>
      </c>
      <c r="N24" s="157" t="n">
        <f aca="false">ROUND(I24*E24,2)</f>
        <v>0</v>
      </c>
      <c r="O24" s="157" t="n">
        <f aca="false">ROUND(J24*E24,2)</f>
        <v>0</v>
      </c>
      <c r="P24" s="158" t="n">
        <f aca="false">ROUND(M24+N24+O24,2)</f>
        <v>0</v>
      </c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.5" hidden="false" customHeight="true" outlineLevel="0" collapsed="false">
      <c r="A25" s="148" t="n">
        <v>7</v>
      </c>
      <c r="B25" s="149" t="s">
        <v>67</v>
      </c>
      <c r="C25" s="150" t="s">
        <v>78</v>
      </c>
      <c r="D25" s="151" t="s">
        <v>71</v>
      </c>
      <c r="E25" s="160" t="n">
        <v>12</v>
      </c>
      <c r="F25" s="162"/>
      <c r="G25" s="151"/>
      <c r="H25" s="153"/>
      <c r="I25" s="153"/>
      <c r="J25" s="153"/>
      <c r="K25" s="155" t="n">
        <f aca="false">ROUND(SUM(J25+H25+I25),2)</f>
        <v>0</v>
      </c>
      <c r="L25" s="156" t="n">
        <f aca="false">ROUND(F25*$E25,1)</f>
        <v>0</v>
      </c>
      <c r="M25" s="157" t="n">
        <f aca="false">ROUND(E25*H25,2)</f>
        <v>0</v>
      </c>
      <c r="N25" s="157" t="n">
        <f aca="false">ROUND(I25*E25,2)</f>
        <v>0</v>
      </c>
      <c r="O25" s="157" t="n">
        <f aca="false">ROUND(J25*E25,2)</f>
        <v>0</v>
      </c>
      <c r="P25" s="158" t="n">
        <f aca="false">ROUND(M25+N25+O25,2)</f>
        <v>0</v>
      </c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3.5" hidden="false" customHeight="true" outlineLevel="0" collapsed="false">
      <c r="A26" s="148" t="n">
        <v>8</v>
      </c>
      <c r="B26" s="149" t="s">
        <v>67</v>
      </c>
      <c r="C26" s="150" t="s">
        <v>79</v>
      </c>
      <c r="D26" s="151" t="s">
        <v>77</v>
      </c>
      <c r="E26" s="163" t="n">
        <v>1</v>
      </c>
      <c r="F26" s="162"/>
      <c r="G26" s="151"/>
      <c r="H26" s="153"/>
      <c r="I26" s="153"/>
      <c r="J26" s="153"/>
      <c r="K26" s="155" t="n">
        <f aca="false">ROUND(SUM(J26+H26+I26),2)</f>
        <v>0</v>
      </c>
      <c r="L26" s="156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157" t="n">
        <f aca="false">ROUND(J26*E26,2)</f>
        <v>0</v>
      </c>
      <c r="P26" s="158" t="n">
        <f aca="false">ROUND(M26+N26+O26,2)</f>
        <v>0</v>
      </c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.5" hidden="false" customHeight="true" outlineLevel="0" collapsed="false">
      <c r="A27" s="148" t="n">
        <v>9</v>
      </c>
      <c r="B27" s="149" t="s">
        <v>67</v>
      </c>
      <c r="C27" s="150" t="s">
        <v>80</v>
      </c>
      <c r="D27" s="21" t="s">
        <v>71</v>
      </c>
      <c r="E27" s="160" t="n">
        <v>12</v>
      </c>
      <c r="F27" s="162"/>
      <c r="G27" s="151"/>
      <c r="H27" s="153"/>
      <c r="I27" s="153"/>
      <c r="J27" s="153"/>
      <c r="K27" s="155" t="n">
        <f aca="false">ROUND(SUM(J27+H27+I27),2)</f>
        <v>0</v>
      </c>
      <c r="L27" s="156" t="n">
        <f aca="false">ROUND(F27*$E27,1)</f>
        <v>0</v>
      </c>
      <c r="M27" s="157" t="n">
        <f aca="false">ROUND(E27*H27,2)</f>
        <v>0</v>
      </c>
      <c r="N27" s="157" t="n">
        <f aca="false">ROUND(I27*E27,2)</f>
        <v>0</v>
      </c>
      <c r="O27" s="157" t="n">
        <f aca="false">ROUND(J27*E27,2)</f>
        <v>0</v>
      </c>
      <c r="P27" s="158" t="n">
        <f aca="false">ROUND(M27+N27+O27,2)</f>
        <v>0</v>
      </c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.5" hidden="false" customHeight="true" outlineLevel="0" collapsed="false">
      <c r="A28" s="148" t="n">
        <v>10</v>
      </c>
      <c r="B28" s="149" t="s">
        <v>67</v>
      </c>
      <c r="C28" s="150" t="s">
        <v>81</v>
      </c>
      <c r="D28" s="151" t="s">
        <v>77</v>
      </c>
      <c r="E28" s="163" t="n">
        <v>1</v>
      </c>
      <c r="F28" s="162"/>
      <c r="G28" s="151"/>
      <c r="H28" s="153"/>
      <c r="I28" s="153"/>
      <c r="J28" s="153"/>
      <c r="K28" s="155" t="n">
        <f aca="false">ROUND(SUM(J28+H28+I28),2)</f>
        <v>0</v>
      </c>
      <c r="L28" s="156" t="n">
        <f aca="false">ROUND(F28*$E28,1)</f>
        <v>0</v>
      </c>
      <c r="M28" s="157" t="n">
        <f aca="false">ROUND(E28*H28,2)</f>
        <v>0</v>
      </c>
      <c r="N28" s="157" t="n">
        <f aca="false">ROUND(I28*E28,2)</f>
        <v>0</v>
      </c>
      <c r="O28" s="157" t="n">
        <f aca="false">ROUND(J28*E28,2)</f>
        <v>0</v>
      </c>
      <c r="P28" s="158" t="n">
        <f aca="false">ROUND(M28+N28+O28,2)</f>
        <v>0</v>
      </c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.5" hidden="false" customHeight="true" outlineLevel="0" collapsed="false">
      <c r="A29" s="148" t="n">
        <v>11</v>
      </c>
      <c r="B29" s="149" t="s">
        <v>67</v>
      </c>
      <c r="C29" s="150" t="s">
        <v>82</v>
      </c>
      <c r="D29" s="21" t="s">
        <v>71</v>
      </c>
      <c r="E29" s="160" t="n">
        <v>12</v>
      </c>
      <c r="F29" s="162"/>
      <c r="G29" s="151"/>
      <c r="H29" s="153"/>
      <c r="I29" s="153"/>
      <c r="J29" s="153"/>
      <c r="K29" s="155" t="n">
        <f aca="false">ROUND(SUM(J29+H29+I29),2)</f>
        <v>0</v>
      </c>
      <c r="L29" s="156" t="n">
        <f aca="false">ROUND(F29*$E29,1)</f>
        <v>0</v>
      </c>
      <c r="M29" s="157" t="n">
        <f aca="false">ROUND(E29*H29,2)</f>
        <v>0</v>
      </c>
      <c r="N29" s="157" t="n">
        <f aca="false">ROUND(I29*E29,2)</f>
        <v>0</v>
      </c>
      <c r="O29" s="157" t="n">
        <f aca="false">ROUND(J29*E29,2)</f>
        <v>0</v>
      </c>
      <c r="P29" s="158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7" hidden="false" customHeight="true" outlineLevel="0" collapsed="false">
      <c r="A30" s="148" t="n">
        <v>12</v>
      </c>
      <c r="B30" s="149" t="s">
        <v>67</v>
      </c>
      <c r="C30" s="150" t="s">
        <v>83</v>
      </c>
      <c r="D30" s="151" t="s">
        <v>84</v>
      </c>
      <c r="E30" s="160" t="n">
        <v>1</v>
      </c>
      <c r="F30" s="162"/>
      <c r="G30" s="151"/>
      <c r="H30" s="153"/>
      <c r="I30" s="153"/>
      <c r="J30" s="153"/>
      <c r="K30" s="155" t="n">
        <f aca="false">ROUND(SUM(J30+H30+I30),2)</f>
        <v>0</v>
      </c>
      <c r="L30" s="156" t="n">
        <f aca="false">ROUND(F30*$E30,1)</f>
        <v>0</v>
      </c>
      <c r="M30" s="157" t="n">
        <f aca="false">ROUND(E30*H30,2)</f>
        <v>0</v>
      </c>
      <c r="N30" s="157" t="n">
        <f aca="false">ROUND(I30*E30,2)</f>
        <v>0</v>
      </c>
      <c r="O30" s="157" t="n">
        <f aca="false">ROUND(J30*E30,2)</f>
        <v>0</v>
      </c>
      <c r="P30" s="158" t="n">
        <f aca="false">ROUND(M30+N30+O30,2)</f>
        <v>0</v>
      </c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7" hidden="false" customHeight="true" outlineLevel="0" collapsed="false">
      <c r="A31" s="148" t="n">
        <v>13</v>
      </c>
      <c r="B31" s="149" t="s">
        <v>67</v>
      </c>
      <c r="C31" s="150" t="s">
        <v>85</v>
      </c>
      <c r="D31" s="151" t="s">
        <v>71</v>
      </c>
      <c r="E31" s="160" t="n">
        <v>12</v>
      </c>
      <c r="F31" s="162"/>
      <c r="G31" s="151"/>
      <c r="H31" s="153"/>
      <c r="I31" s="153"/>
      <c r="J31" s="153"/>
      <c r="K31" s="155" t="n">
        <f aca="false">ROUND(SUM(J31+H31+I31),2)</f>
        <v>0</v>
      </c>
      <c r="L31" s="156" t="n">
        <f aca="false">ROUND(F31*$E31,1)</f>
        <v>0</v>
      </c>
      <c r="M31" s="157" t="n">
        <f aca="false">ROUND(E31*H31,2)</f>
        <v>0</v>
      </c>
      <c r="N31" s="157" t="n">
        <f aca="false">ROUND(I31*E31,2)</f>
        <v>0</v>
      </c>
      <c r="O31" s="157" t="n">
        <f aca="false">ROUND(J31*E31,2)</f>
        <v>0</v>
      </c>
      <c r="P31" s="158" t="n">
        <f aca="false">ROUND(M31+N31+O31,2)</f>
        <v>0</v>
      </c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7" hidden="false" customHeight="true" outlineLevel="0" collapsed="false">
      <c r="A32" s="148" t="n">
        <v>14</v>
      </c>
      <c r="B32" s="149" t="s">
        <v>67</v>
      </c>
      <c r="C32" s="150" t="s">
        <v>86</v>
      </c>
      <c r="D32" s="151" t="s">
        <v>84</v>
      </c>
      <c r="E32" s="160" t="n">
        <v>1</v>
      </c>
      <c r="F32" s="162"/>
      <c r="G32" s="151"/>
      <c r="H32" s="153"/>
      <c r="I32" s="153"/>
      <c r="J32" s="153"/>
      <c r="K32" s="155" t="n">
        <f aca="false">ROUND(SUM(J32+H32+I32),2)</f>
        <v>0</v>
      </c>
      <c r="L32" s="156" t="n">
        <f aca="false">ROUND(F32*$E32,1)</f>
        <v>0</v>
      </c>
      <c r="M32" s="157" t="n">
        <f aca="false">ROUND(E32*H32,2)</f>
        <v>0</v>
      </c>
      <c r="N32" s="157" t="n">
        <f aca="false">ROUND(I32*E32,2)</f>
        <v>0</v>
      </c>
      <c r="O32" s="157" t="n">
        <f aca="false">ROUND(J32*E32,2)</f>
        <v>0</v>
      </c>
      <c r="P32" s="158" t="n">
        <f aca="false">ROUND(M32+N32+O32,2)</f>
        <v>0</v>
      </c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33" hidden="false" customHeight="true" outlineLevel="0" collapsed="false">
      <c r="A33" s="148" t="n">
        <v>15</v>
      </c>
      <c r="B33" s="149" t="s">
        <v>67</v>
      </c>
      <c r="C33" s="150" t="s">
        <v>87</v>
      </c>
      <c r="D33" s="151" t="s">
        <v>71</v>
      </c>
      <c r="E33" s="160" t="n">
        <v>12</v>
      </c>
      <c r="F33" s="162"/>
      <c r="G33" s="151"/>
      <c r="H33" s="153"/>
      <c r="I33" s="153"/>
      <c r="J33" s="153"/>
      <c r="K33" s="155" t="n">
        <f aca="false">ROUND(SUM(J33+H33+I33),2)</f>
        <v>0</v>
      </c>
      <c r="L33" s="156" t="n">
        <f aca="false">ROUND(F33*$E33,1)</f>
        <v>0</v>
      </c>
      <c r="M33" s="157" t="n">
        <f aca="false">ROUND(E33*H33,2)</f>
        <v>0</v>
      </c>
      <c r="N33" s="157" t="n">
        <f aca="false">ROUND(I33*E33,2)</f>
        <v>0</v>
      </c>
      <c r="O33" s="157" t="n">
        <f aca="false">ROUND(J33*E33,2)</f>
        <v>0</v>
      </c>
      <c r="P33" s="158" t="n">
        <f aca="false">ROUND(M33+N33+O33,2)</f>
        <v>0</v>
      </c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3.5" hidden="false" customHeight="true" outlineLevel="0" collapsed="false">
      <c r="A34" s="148" t="n">
        <v>16</v>
      </c>
      <c r="B34" s="149" t="s">
        <v>67</v>
      </c>
      <c r="C34" s="150" t="s">
        <v>88</v>
      </c>
      <c r="D34" s="151" t="s">
        <v>71</v>
      </c>
      <c r="E34" s="160" t="n">
        <v>12</v>
      </c>
      <c r="F34" s="162"/>
      <c r="G34" s="151"/>
      <c r="H34" s="153"/>
      <c r="I34" s="153"/>
      <c r="J34" s="153"/>
      <c r="K34" s="155" t="n">
        <f aca="false">ROUND(SUM(J34+H34+I34),2)</f>
        <v>0</v>
      </c>
      <c r="L34" s="156" t="n">
        <f aca="false">ROUND(F34*$E34,1)</f>
        <v>0</v>
      </c>
      <c r="M34" s="157" t="n">
        <f aca="false">ROUND(E34*H34,2)</f>
        <v>0</v>
      </c>
      <c r="N34" s="157" t="n">
        <f aca="false">ROUND(I34*E34,2)</f>
        <v>0</v>
      </c>
      <c r="O34" s="157" t="n">
        <f aca="false">ROUND(J34*E34,2)</f>
        <v>0</v>
      </c>
      <c r="P34" s="158" t="n">
        <f aca="false">ROUND(M34+N34+O34,2)</f>
        <v>0</v>
      </c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3.5" hidden="false" customHeight="true" outlineLevel="0" collapsed="false">
      <c r="A35" s="148" t="n">
        <v>17</v>
      </c>
      <c r="B35" s="149" t="s">
        <v>67</v>
      </c>
      <c r="C35" s="150" t="s">
        <v>89</v>
      </c>
      <c r="D35" s="164" t="s">
        <v>90</v>
      </c>
      <c r="E35" s="152" t="n">
        <v>200</v>
      </c>
      <c r="F35" s="165"/>
      <c r="G35" s="151"/>
      <c r="H35" s="153"/>
      <c r="I35" s="154"/>
      <c r="J35" s="153"/>
      <c r="K35" s="155" t="n">
        <f aca="false">ROUND(SUM(J35+H35+I35),2)</f>
        <v>0</v>
      </c>
      <c r="L35" s="156" t="n">
        <f aca="false">ROUND(F35*$E35,1)</f>
        <v>0</v>
      </c>
      <c r="M35" s="157" t="n">
        <f aca="false">ROUND(E35*H35,2)</f>
        <v>0</v>
      </c>
      <c r="N35" s="157" t="n">
        <f aca="false">ROUND(I35*E35,2)</f>
        <v>0</v>
      </c>
      <c r="O35" s="157" t="n">
        <f aca="false">ROUND(J35*E35,2)</f>
        <v>0</v>
      </c>
      <c r="P35" s="158" t="n">
        <f aca="false">ROUND(M35+N35+O35,2)</f>
        <v>0</v>
      </c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s="173" customFormat="true" ht="12.75" hidden="false" customHeight="false" outlineLevel="0" collapsed="false">
      <c r="A36" s="166"/>
      <c r="B36" s="167"/>
      <c r="C36" s="168"/>
      <c r="D36" s="169"/>
      <c r="E36" s="170"/>
      <c r="F36" s="170"/>
      <c r="G36" s="151"/>
      <c r="H36" s="170"/>
      <c r="I36" s="170"/>
      <c r="J36" s="170"/>
      <c r="K36" s="170"/>
      <c r="L36" s="170"/>
      <c r="M36" s="171"/>
      <c r="N36" s="171"/>
      <c r="O36" s="171"/>
      <c r="P36" s="172"/>
    </row>
    <row r="37" s="180" customFormat="true" ht="12.75" hidden="false" customHeight="false" outlineLevel="0" collapsed="false">
      <c r="A37" s="151"/>
      <c r="B37" s="174"/>
      <c r="C37" s="175"/>
      <c r="D37" s="21"/>
      <c r="E37" s="21"/>
      <c r="F37" s="22"/>
      <c r="G37" s="22"/>
      <c r="H37" s="22"/>
      <c r="I37" s="22"/>
      <c r="J37" s="176" t="s">
        <v>91</v>
      </c>
      <c r="K37" s="22"/>
      <c r="L37" s="177" t="n">
        <f aca="false">SUM(L19:L36)</f>
        <v>0</v>
      </c>
      <c r="M37" s="178" t="n">
        <f aca="false">SUM(M19:M36)</f>
        <v>0</v>
      </c>
      <c r="N37" s="178" t="n">
        <f aca="false">SUM(N19:N36)</f>
        <v>0</v>
      </c>
      <c r="O37" s="178" t="n">
        <f aca="false">SUM(O19:O36)</f>
        <v>0</v>
      </c>
      <c r="P37" s="179" t="n">
        <f aca="false">SUM(P19:P36)</f>
        <v>0</v>
      </c>
    </row>
    <row r="38" customFormat="false" ht="9.75" hidden="false" customHeight="true" outlineLevel="0" collapsed="false">
      <c r="A38" s="181"/>
      <c r="B38" s="182"/>
      <c r="C38" s="183"/>
      <c r="D38" s="184"/>
      <c r="E38" s="184"/>
      <c r="F38" s="185"/>
      <c r="G38" s="185"/>
      <c r="H38" s="185"/>
      <c r="I38" s="185"/>
      <c r="J38" s="186"/>
      <c r="K38" s="185"/>
      <c r="L38" s="187"/>
      <c r="M38" s="188"/>
      <c r="N38" s="188"/>
      <c r="O38" s="188"/>
      <c r="P38" s="188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s="193" customFormat="true" ht="14.25" hidden="false" customHeight="false" outlineLevel="0" collapsed="false">
      <c r="A39" s="189"/>
      <c r="B39" s="190"/>
      <c r="C39" s="191" t="s">
        <v>92</v>
      </c>
      <c r="D39" s="191"/>
      <c r="E39" s="190"/>
      <c r="F39" s="33"/>
      <c r="G39" s="33"/>
      <c r="H39" s="33"/>
      <c r="I39" s="190"/>
      <c r="J39" s="33"/>
      <c r="K39" s="33"/>
      <c r="L39" s="33"/>
      <c r="M39" s="33"/>
      <c r="N39" s="33"/>
      <c r="O39" s="186"/>
      <c r="P39" s="192"/>
    </row>
    <row r="40" customFormat="false" ht="12" hidden="false" customHeight="true" outlineLevel="0" collapsed="false">
      <c r="A40" s="189"/>
      <c r="B40" s="190"/>
      <c r="C40" s="44" t="s">
        <v>23</v>
      </c>
      <c r="E40" s="190"/>
      <c r="F40" s="33"/>
      <c r="G40" s="33"/>
      <c r="H40" s="33"/>
      <c r="I40" s="190"/>
      <c r="J40" s="33"/>
      <c r="K40" s="33"/>
      <c r="L40" s="33"/>
      <c r="M40" s="33"/>
      <c r="N40" s="33"/>
      <c r="O40" s="186"/>
      <c r="P40" s="192"/>
    </row>
  </sheetData>
  <mergeCells count="17">
    <mergeCell ref="A14:A16"/>
    <mergeCell ref="B14:B16"/>
    <mergeCell ref="D14:K14"/>
    <mergeCell ref="L14:P14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</mergeCells>
  <printOptions headings="false" gridLines="false" gridLinesSet="true" horizontalCentered="true" verticalCentered="false"/>
  <pageMargins left="0" right="0" top="0.590277777777778" bottom="0.39375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59"/>
  <sheetViews>
    <sheetView windowProtection="false" showFormulas="false" showGridLines="true" showRowColHeaders="true" showZeros="false" rightToLeft="false" tabSelected="false" showOutlineSymbols="true" defaultGridColor="true" view="normal" topLeftCell="A31" colorId="64" zoomScale="90" zoomScaleNormal="90" zoomScalePageLayoutView="90" workbookViewId="0">
      <selection pane="topLeft" activeCell="C52" activeCellId="0" sqref="C52"/>
    </sheetView>
  </sheetViews>
  <sheetFormatPr defaultRowHeight="12.8"/>
  <cols>
    <col collapsed="false" hidden="false" max="1" min="1" style="194" width="4.72448979591837"/>
    <col collapsed="false" hidden="false" max="2" min="2" style="195" width="4.18367346938776"/>
    <col collapsed="false" hidden="false" max="3" min="3" style="1" width="46.5714285714286"/>
    <col collapsed="false" hidden="false" max="4" min="4" style="1" width="6.20918367346939"/>
    <col collapsed="false" hidden="false" max="5" min="5" style="103" width="9.04591836734694"/>
    <col collapsed="false" hidden="false" max="6" min="6" style="104" width="6.75"/>
    <col collapsed="false" hidden="false" max="7" min="7" style="1" width="7.56122448979592"/>
    <col collapsed="false" hidden="false" max="8" min="8" style="1" width="8.10204081632653"/>
    <col collapsed="false" hidden="false" max="9" min="9" style="1" width="11.5204081632653"/>
    <col collapsed="false" hidden="false" max="10" min="10" style="1" width="9.98979591836735"/>
    <col collapsed="false" hidden="false" max="11" min="11" style="1" width="9.17857142857143"/>
    <col collapsed="false" hidden="false" max="12" min="12" style="196" width="7.56122448979592"/>
    <col collapsed="false" hidden="false" max="14" min="13" style="1" width="9.98979591836735"/>
    <col collapsed="false" hidden="false" max="15" min="15" style="1" width="10.2602040816327"/>
    <col collapsed="false" hidden="false" max="16" min="16" style="1" width="11.0714285714286"/>
    <col collapsed="false" hidden="false" max="1023" min="17" style="1" width="9.04591836734694"/>
  </cols>
  <sheetData>
    <row r="1" customFormat="false" ht="13.8" hidden="fals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12.8" hidden="fals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2.8" hidden="fals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93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94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P55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</row>
    <row r="12" customFormat="false" ht="9" hidden="false" customHeight="tru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</row>
    <row r="14" customFormat="false" ht="59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</row>
    <row r="15" customFormat="false" ht="21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</row>
    <row r="16" s="140" customFormat="true" ht="12.8" hidden="false" customHeight="fals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J16" s="0"/>
    </row>
    <row r="17" s="211" customFormat="true" ht="12.75" hidden="false" customHeight="true" outlineLevel="0" collapsed="false">
      <c r="A17" s="151"/>
      <c r="B17" s="204"/>
      <c r="C17" s="205" t="s">
        <v>96</v>
      </c>
      <c r="D17" s="206"/>
      <c r="E17" s="207"/>
      <c r="F17" s="208"/>
      <c r="G17" s="208"/>
      <c r="H17" s="208"/>
      <c r="I17" s="153" t="n">
        <v>0</v>
      </c>
      <c r="J17" s="153" t="n">
        <v>0</v>
      </c>
      <c r="K17" s="208"/>
      <c r="L17" s="209"/>
      <c r="M17" s="210"/>
      <c r="N17" s="210"/>
      <c r="O17" s="210"/>
      <c r="P17" s="210"/>
      <c r="AMJ17" s="0"/>
    </row>
    <row r="18" customFormat="false" ht="25.35" hidden="false" customHeight="false" outlineLevel="0" collapsed="false">
      <c r="A18" s="148" t="n">
        <v>1</v>
      </c>
      <c r="B18" s="149" t="s">
        <v>67</v>
      </c>
      <c r="C18" s="212" t="s">
        <v>97</v>
      </c>
      <c r="D18" s="206" t="s">
        <v>98</v>
      </c>
      <c r="E18" s="213" t="n">
        <v>8</v>
      </c>
      <c r="F18" s="23"/>
      <c r="G18" s="151"/>
      <c r="H18" s="214"/>
      <c r="I18" s="153"/>
      <c r="J18" s="153"/>
      <c r="K18" s="155" t="n">
        <f aca="false">ROUND(SUM(J18+H18+I18),2)</f>
        <v>0</v>
      </c>
      <c r="L18" s="215" t="n">
        <f aca="false">ROUND(F18*$E18,1)</f>
        <v>0</v>
      </c>
      <c r="M18" s="157" t="n">
        <f aca="false">ROUND(E18*H18,2)</f>
        <v>0</v>
      </c>
      <c r="N18" s="157" t="n">
        <f aca="false">ROUND(I18*E18,2)</f>
        <v>0</v>
      </c>
      <c r="O18" s="157" t="n">
        <f aca="false">ROUND(J18*E18,2)</f>
        <v>0</v>
      </c>
      <c r="P18" s="158" t="n">
        <f aca="false">ROUND(M18+N18+O18,2)</f>
        <v>0</v>
      </c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</row>
    <row r="19" customFormat="false" ht="13.4" hidden="false" customHeight="false" outlineLevel="0" collapsed="false">
      <c r="A19" s="148" t="n">
        <v>2</v>
      </c>
      <c r="B19" s="149" t="s">
        <v>67</v>
      </c>
      <c r="C19" s="212" t="s">
        <v>99</v>
      </c>
      <c r="D19" s="206" t="s">
        <v>98</v>
      </c>
      <c r="E19" s="165" t="n">
        <v>8</v>
      </c>
      <c r="F19" s="23"/>
      <c r="G19" s="151"/>
      <c r="H19" s="214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</row>
    <row r="20" customFormat="false" ht="13.4" hidden="false" customHeight="false" outlineLevel="0" collapsed="false">
      <c r="A20" s="148" t="n">
        <v>3</v>
      </c>
      <c r="B20" s="149" t="s">
        <v>67</v>
      </c>
      <c r="C20" s="212" t="s">
        <v>100</v>
      </c>
      <c r="D20" s="206" t="s">
        <v>77</v>
      </c>
      <c r="E20" s="216" t="n">
        <v>1</v>
      </c>
      <c r="F20" s="217"/>
      <c r="G20" s="151"/>
      <c r="H20" s="214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</row>
    <row r="21" s="225" customFormat="true" ht="38.25" hidden="false" customHeight="true" outlineLevel="0" collapsed="false">
      <c r="A21" s="148" t="n">
        <v>4</v>
      </c>
      <c r="B21" s="149" t="s">
        <v>67</v>
      </c>
      <c r="C21" s="218" t="s">
        <v>101</v>
      </c>
      <c r="D21" s="219" t="s">
        <v>102</v>
      </c>
      <c r="E21" s="220" t="n">
        <v>3.2</v>
      </c>
      <c r="F21" s="165"/>
      <c r="G21" s="151"/>
      <c r="H21" s="154"/>
      <c r="I21" s="153"/>
      <c r="J21" s="153"/>
      <c r="K21" s="221" t="n">
        <f aca="false">ROUND(SUM(J21+H21+I21),2)</f>
        <v>0</v>
      </c>
      <c r="L21" s="222" t="n">
        <f aca="false">ROUND(F21*$E21,1)</f>
        <v>0</v>
      </c>
      <c r="M21" s="223" t="n">
        <f aca="false">ROUND(E21*H21,2)</f>
        <v>0</v>
      </c>
      <c r="N21" s="223" t="n">
        <f aca="false">ROUND(I21*E21,2)</f>
        <v>0</v>
      </c>
      <c r="O21" s="223" t="n">
        <f aca="false">ROUND(J21*E21,2)</f>
        <v>0</v>
      </c>
      <c r="P21" s="224" t="n">
        <f aca="false">ROUND(M21+N21+O21,2)</f>
        <v>0</v>
      </c>
      <c r="AMJ21" s="0"/>
    </row>
    <row r="22" customFormat="false" ht="14.25" hidden="false" customHeight="true" outlineLevel="1" collapsed="false">
      <c r="A22" s="226"/>
      <c r="B22" s="227"/>
      <c r="C22" s="228" t="s">
        <v>103</v>
      </c>
      <c r="D22" s="219" t="s">
        <v>104</v>
      </c>
      <c r="E22" s="229" t="n">
        <v>0.6</v>
      </c>
      <c r="F22" s="165"/>
      <c r="G22" s="152"/>
      <c r="H22" s="154"/>
      <c r="I22" s="153"/>
      <c r="J22" s="153"/>
      <c r="K22" s="221" t="n">
        <f aca="false">ROUND(SUM(J22+H22+I22),2)</f>
        <v>0</v>
      </c>
      <c r="L22" s="222" t="n">
        <f aca="false">ROUND(F22*$E22,1)</f>
        <v>0</v>
      </c>
      <c r="M22" s="223" t="n">
        <f aca="false">ROUND(E22*H22,2)</f>
        <v>0</v>
      </c>
      <c r="N22" s="223" t="n">
        <f aca="false">ROUND(I22*E22,2)</f>
        <v>0</v>
      </c>
      <c r="O22" s="223" t="n">
        <f aca="false">ROUND(J22*E22,2)</f>
        <v>0</v>
      </c>
      <c r="P22" s="224" t="n">
        <f aca="false">ROUND(M22+N22+O22,2)</f>
        <v>0</v>
      </c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</row>
    <row r="23" s="232" customFormat="true" ht="25.35" hidden="false" customHeight="false" outlineLevel="0" collapsed="false">
      <c r="A23" s="160" t="n">
        <v>5</v>
      </c>
      <c r="B23" s="230" t="s">
        <v>67</v>
      </c>
      <c r="C23" s="231" t="s">
        <v>105</v>
      </c>
      <c r="D23" s="152" t="s">
        <v>104</v>
      </c>
      <c r="E23" s="220" t="n">
        <v>0.1</v>
      </c>
      <c r="F23" s="165"/>
      <c r="G23" s="151"/>
      <c r="H23" s="154"/>
      <c r="I23" s="153"/>
      <c r="J23" s="153"/>
      <c r="K23" s="221" t="n">
        <f aca="false">ROUND(SUM(J23+H23+I23),2)</f>
        <v>0</v>
      </c>
      <c r="L23" s="222" t="n">
        <f aca="false">ROUND(F23*$E23,1)</f>
        <v>0</v>
      </c>
      <c r="M23" s="223" t="n">
        <f aca="false">ROUND(E23*H23,2)</f>
        <v>0</v>
      </c>
      <c r="N23" s="223" t="n">
        <f aca="false">ROUND(I23*E23,2)</f>
        <v>0</v>
      </c>
      <c r="O23" s="223" t="n">
        <f aca="false">ROUND(J23*E23,2)</f>
        <v>0</v>
      </c>
      <c r="P23" s="224" t="n">
        <f aca="false">ROUND(M23+N23+O23,2)</f>
        <v>0</v>
      </c>
      <c r="AMJ23" s="0"/>
    </row>
    <row r="24" s="211" customFormat="true" ht="13.4" hidden="false" customHeight="false" outlineLevel="1" collapsed="false">
      <c r="A24" s="148"/>
      <c r="B24" s="233"/>
      <c r="C24" s="234" t="s">
        <v>106</v>
      </c>
      <c r="D24" s="152" t="s">
        <v>104</v>
      </c>
      <c r="E24" s="235" t="n">
        <v>0.1</v>
      </c>
      <c r="F24" s="236"/>
      <c r="G24" s="151"/>
      <c r="H24" s="153"/>
      <c r="I24" s="153"/>
      <c r="J24" s="153"/>
      <c r="K24" s="155" t="n">
        <f aca="false">ROUND(SUM(J24+H24+I24),2)</f>
        <v>0</v>
      </c>
      <c r="L24" s="215" t="n">
        <f aca="false">ROUND(F24*$E24,1)</f>
        <v>0</v>
      </c>
      <c r="M24" s="157" t="n">
        <f aca="false">ROUND(E24*H24,2)</f>
        <v>0</v>
      </c>
      <c r="N24" s="157" t="n">
        <f aca="false">ROUND(I24*E24,2)</f>
        <v>0</v>
      </c>
      <c r="O24" s="157" t="n">
        <f aca="false">ROUND(J24*E24,2)</f>
        <v>0</v>
      </c>
      <c r="P24" s="158" t="n">
        <f aca="false">ROUND(M24+N24+O24,2)</f>
        <v>0</v>
      </c>
      <c r="AMJ24" s="0"/>
    </row>
    <row r="25" s="232" customFormat="true" ht="25.35" hidden="false" customHeight="false" outlineLevel="0" collapsed="false">
      <c r="A25" s="148" t="n">
        <v>6</v>
      </c>
      <c r="B25" s="230" t="s">
        <v>67</v>
      </c>
      <c r="C25" s="237" t="s">
        <v>107</v>
      </c>
      <c r="D25" s="206" t="s">
        <v>90</v>
      </c>
      <c r="E25" s="165" t="n">
        <v>4</v>
      </c>
      <c r="F25" s="165"/>
      <c r="G25" s="152"/>
      <c r="H25" s="154"/>
      <c r="I25" s="153"/>
      <c r="J25" s="153"/>
      <c r="K25" s="238" t="n">
        <f aca="false">ROUND(SUM(J25+H25+I25),2)</f>
        <v>0</v>
      </c>
      <c r="L25" s="222" t="n">
        <f aca="false">ROUND(F25*$E25,1)</f>
        <v>0</v>
      </c>
      <c r="M25" s="223" t="n">
        <f aca="false">ROUND(E25*H25,2)</f>
        <v>0</v>
      </c>
      <c r="N25" s="223" t="n">
        <f aca="false">ROUND(I25*E25,2)</f>
        <v>0</v>
      </c>
      <c r="O25" s="223" t="n">
        <f aca="false">ROUND(J25*E25,2)</f>
        <v>0</v>
      </c>
      <c r="P25" s="224" t="n">
        <f aca="false">ROUND(M25+N25+O25,2)</f>
        <v>0</v>
      </c>
      <c r="AMJ25" s="0"/>
    </row>
    <row r="26" customFormat="false" ht="13.4" hidden="false" customHeight="false" outlineLevel="1" collapsed="false">
      <c r="A26" s="160"/>
      <c r="B26" s="239"/>
      <c r="C26" s="240" t="s">
        <v>108</v>
      </c>
      <c r="D26" s="206" t="s">
        <v>77</v>
      </c>
      <c r="E26" s="241" t="n">
        <v>55</v>
      </c>
      <c r="F26" s="242"/>
      <c r="G26" s="152"/>
      <c r="H26" s="154"/>
      <c r="I26" s="153"/>
      <c r="J26" s="153"/>
      <c r="K26" s="238" t="n">
        <f aca="false">ROUND(SUM(J26+H26+I26),2)</f>
        <v>0</v>
      </c>
      <c r="L26" s="222" t="n">
        <f aca="false">ROUND(F26*$E26,1)</f>
        <v>0</v>
      </c>
      <c r="M26" s="223" t="n">
        <f aca="false">ROUND(E26*H26,2)</f>
        <v>0</v>
      </c>
      <c r="N26" s="223" t="n">
        <f aca="false">ROUND(I26*E26,2)</f>
        <v>0</v>
      </c>
      <c r="O26" s="223" t="n">
        <f aca="false">ROUND(J26*E26,2)</f>
        <v>0</v>
      </c>
      <c r="P26" s="224" t="n">
        <f aca="false">ROUND(M26+N26+O26,2)</f>
        <v>0</v>
      </c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</row>
    <row r="27" customFormat="false" ht="13.4" hidden="false" customHeight="false" outlineLevel="1" collapsed="false">
      <c r="A27" s="160"/>
      <c r="B27" s="239"/>
      <c r="C27" s="240" t="s">
        <v>109</v>
      </c>
      <c r="D27" s="206" t="s">
        <v>110</v>
      </c>
      <c r="E27" s="213" t="n">
        <v>66</v>
      </c>
      <c r="F27" s="242"/>
      <c r="G27" s="152"/>
      <c r="H27" s="154"/>
      <c r="I27" s="153"/>
      <c r="J27" s="153"/>
      <c r="K27" s="238" t="n">
        <f aca="false">ROUND(SUM(J27+H27+I27),2)</f>
        <v>0</v>
      </c>
      <c r="L27" s="222" t="n">
        <f aca="false">ROUND(F27*$E27,1)</f>
        <v>0</v>
      </c>
      <c r="M27" s="223" t="n">
        <f aca="false">ROUND(E27*H27,2)</f>
        <v>0</v>
      </c>
      <c r="N27" s="223" t="n">
        <f aca="false">ROUND(I27*E27,2)</f>
        <v>0</v>
      </c>
      <c r="O27" s="223" t="n">
        <f aca="false">ROUND(J27*E27,2)</f>
        <v>0</v>
      </c>
      <c r="P27" s="224" t="n">
        <f aca="false">ROUND(M27+N27+O27,2)</f>
        <v>0</v>
      </c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</row>
    <row r="28" customFormat="false" ht="73.5" hidden="false" customHeight="true" outlineLevel="0" collapsed="false">
      <c r="A28" s="148" t="n">
        <v>7</v>
      </c>
      <c r="B28" s="230" t="s">
        <v>67</v>
      </c>
      <c r="C28" s="237" t="s">
        <v>111</v>
      </c>
      <c r="D28" s="206" t="s">
        <v>90</v>
      </c>
      <c r="E28" s="165" t="n">
        <v>5</v>
      </c>
      <c r="F28" s="165"/>
      <c r="G28" s="152"/>
      <c r="H28" s="154"/>
      <c r="I28" s="153"/>
      <c r="J28" s="153"/>
      <c r="K28" s="238" t="n">
        <f aca="false">ROUND(SUM(J28+H28+I28),2)</f>
        <v>0</v>
      </c>
      <c r="L28" s="222" t="n">
        <f aca="false">ROUND(F28*$E28,1)</f>
        <v>0</v>
      </c>
      <c r="M28" s="223" t="n">
        <f aca="false">ROUND(E28*H28,2)</f>
        <v>0</v>
      </c>
      <c r="N28" s="223" t="n">
        <f aca="false">ROUND(I28*E28,2)</f>
        <v>0</v>
      </c>
      <c r="O28" s="223" t="n">
        <f aca="false">ROUND(J28*E28,2)</f>
        <v>0</v>
      </c>
      <c r="P28" s="224" t="n">
        <f aca="false">ROUND(M28+N28+O28,2)</f>
        <v>0</v>
      </c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</row>
    <row r="29" customFormat="false" ht="25.35" hidden="false" customHeight="false" outlineLevel="1" collapsed="false">
      <c r="A29" s="160"/>
      <c r="B29" s="239"/>
      <c r="C29" s="240" t="s">
        <v>112</v>
      </c>
      <c r="D29" s="206" t="s">
        <v>98</v>
      </c>
      <c r="E29" s="213" t="n">
        <v>0.6</v>
      </c>
      <c r="F29" s="242"/>
      <c r="G29" s="152"/>
      <c r="H29" s="154"/>
      <c r="I29" s="153"/>
      <c r="J29" s="153"/>
      <c r="K29" s="238" t="n">
        <f aca="false">ROUND(SUM(J29+H29+I29),2)</f>
        <v>0</v>
      </c>
      <c r="L29" s="222" t="n">
        <f aca="false">ROUND(F29*$E29,1)</f>
        <v>0</v>
      </c>
      <c r="M29" s="223" t="n">
        <f aca="false">ROUND(E29*H29,2)</f>
        <v>0</v>
      </c>
      <c r="N29" s="223" t="n">
        <f aca="false">ROUND(I29*E29,2)</f>
        <v>0</v>
      </c>
      <c r="O29" s="223" t="n">
        <f aca="false">ROUND(J29*E29,2)</f>
        <v>0</v>
      </c>
      <c r="P29" s="224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</row>
    <row r="30" customFormat="false" ht="13.4" hidden="false" customHeight="false" outlineLevel="1" collapsed="false">
      <c r="A30" s="160"/>
      <c r="B30" s="239"/>
      <c r="C30" s="240" t="s">
        <v>113</v>
      </c>
      <c r="D30" s="206" t="s">
        <v>110</v>
      </c>
      <c r="E30" s="213" t="n">
        <v>0.6</v>
      </c>
      <c r="F30" s="242"/>
      <c r="G30" s="152"/>
      <c r="H30" s="154"/>
      <c r="I30" s="153"/>
      <c r="J30" s="153"/>
      <c r="K30" s="238" t="n">
        <f aca="false">ROUND(SUM(J30+H30+I30),2)</f>
        <v>0</v>
      </c>
      <c r="L30" s="222" t="n">
        <f aca="false">ROUND(F30*$E30,1)</f>
        <v>0</v>
      </c>
      <c r="M30" s="223" t="n">
        <f aca="false">ROUND(E30*H30,2)</f>
        <v>0</v>
      </c>
      <c r="N30" s="223" t="n">
        <f aca="false">ROUND(I30*E30,2)</f>
        <v>0</v>
      </c>
      <c r="O30" s="223" t="n">
        <f aca="false">ROUND(J30*E30,2)</f>
        <v>0</v>
      </c>
      <c r="P30" s="224" t="n">
        <f aca="false">ROUND(M30+N30+O30,2)</f>
        <v>0</v>
      </c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</row>
    <row r="31" customFormat="false" ht="13.4" hidden="false" customHeight="false" outlineLevel="1" collapsed="false">
      <c r="A31" s="160"/>
      <c r="B31" s="239"/>
      <c r="C31" s="240" t="s">
        <v>114</v>
      </c>
      <c r="D31" s="207" t="s">
        <v>110</v>
      </c>
      <c r="E31" s="213" t="n">
        <v>50</v>
      </c>
      <c r="F31" s="242"/>
      <c r="G31" s="152"/>
      <c r="H31" s="154"/>
      <c r="I31" s="154"/>
      <c r="J31" s="154"/>
      <c r="K31" s="238" t="n">
        <f aca="false">ROUND(SUM(J31+H31+I31),2)</f>
        <v>0</v>
      </c>
      <c r="L31" s="222" t="n">
        <f aca="false">ROUND(F31*$E31,1)</f>
        <v>0</v>
      </c>
      <c r="M31" s="223" t="n">
        <f aca="false">ROUND(E31*H31,2)</f>
        <v>0</v>
      </c>
      <c r="N31" s="223" t="n">
        <f aca="false">ROUND(I31*E31,2)</f>
        <v>0</v>
      </c>
      <c r="O31" s="223" t="n">
        <f aca="false">ROUND(J31*E31,2)</f>
        <v>0</v>
      </c>
      <c r="P31" s="224" t="n">
        <f aca="false">ROUND(M31+N31+O31,2)</f>
        <v>0</v>
      </c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</row>
    <row r="32" customFormat="false" ht="73.5" hidden="false" customHeight="true" outlineLevel="0" collapsed="false">
      <c r="A32" s="148" t="n">
        <v>8</v>
      </c>
      <c r="B32" s="230" t="s">
        <v>67</v>
      </c>
      <c r="C32" s="237" t="s">
        <v>115</v>
      </c>
      <c r="D32" s="206" t="s">
        <v>90</v>
      </c>
      <c r="E32" s="165" t="n">
        <v>6.7</v>
      </c>
      <c r="F32" s="165"/>
      <c r="G32" s="152"/>
      <c r="H32" s="154"/>
      <c r="I32" s="153"/>
      <c r="J32" s="153"/>
      <c r="K32" s="238" t="n">
        <f aca="false">ROUND(SUM(J32+H32+I32),2)</f>
        <v>0</v>
      </c>
      <c r="L32" s="222" t="n">
        <f aca="false">ROUND(F32*$E32,1)</f>
        <v>0</v>
      </c>
      <c r="M32" s="223" t="n">
        <f aca="false">ROUND(E32*H32,2)</f>
        <v>0</v>
      </c>
      <c r="N32" s="223" t="n">
        <f aca="false">ROUND(I32*E32,2)</f>
        <v>0</v>
      </c>
      <c r="O32" s="223" t="n">
        <f aca="false">ROUND(J32*E32,2)</f>
        <v>0</v>
      </c>
      <c r="P32" s="224" t="n">
        <f aca="false">ROUND(M32+N32+O32,2)</f>
        <v>0</v>
      </c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</row>
    <row r="33" customFormat="false" ht="13.4" hidden="false" customHeight="false" outlineLevel="1" collapsed="false">
      <c r="A33" s="160"/>
      <c r="B33" s="239"/>
      <c r="C33" s="240" t="s">
        <v>116</v>
      </c>
      <c r="D33" s="206" t="s">
        <v>90</v>
      </c>
      <c r="E33" s="213" t="n">
        <v>1</v>
      </c>
      <c r="F33" s="242"/>
      <c r="G33" s="152"/>
      <c r="H33" s="154"/>
      <c r="I33" s="153"/>
      <c r="J33" s="153"/>
      <c r="K33" s="238" t="n">
        <f aca="false">ROUND(SUM(J33+H33+I33),2)</f>
        <v>0</v>
      </c>
      <c r="L33" s="222" t="n">
        <f aca="false">ROUND(F33*$E33,1)</f>
        <v>0</v>
      </c>
      <c r="M33" s="223" t="n">
        <f aca="false">ROUND(E33*H33,2)</f>
        <v>0</v>
      </c>
      <c r="N33" s="223" t="n">
        <f aca="false">ROUND(I33*E33,2)</f>
        <v>0</v>
      </c>
      <c r="O33" s="223" t="n">
        <f aca="false">ROUND(J33*E33,2)</f>
        <v>0</v>
      </c>
      <c r="P33" s="224" t="n">
        <f aca="false">ROUND(M33+N33+O33,2)</f>
        <v>0</v>
      </c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</row>
    <row r="34" customFormat="false" ht="25.35" hidden="false" customHeight="false" outlineLevel="1" collapsed="false">
      <c r="A34" s="160"/>
      <c r="B34" s="239"/>
      <c r="C34" s="240" t="s">
        <v>117</v>
      </c>
      <c r="D34" s="206" t="s">
        <v>98</v>
      </c>
      <c r="E34" s="213" t="n">
        <v>1.1</v>
      </c>
      <c r="F34" s="242"/>
      <c r="G34" s="152"/>
      <c r="H34" s="154"/>
      <c r="I34" s="153"/>
      <c r="J34" s="153"/>
      <c r="K34" s="238" t="n">
        <f aca="false">ROUND(SUM(J34+H34+I34),2)</f>
        <v>0</v>
      </c>
      <c r="L34" s="222" t="n">
        <f aca="false">ROUND(F34*$E34,1)</f>
        <v>0</v>
      </c>
      <c r="M34" s="223" t="n">
        <f aca="false">ROUND(E34*H34,2)</f>
        <v>0</v>
      </c>
      <c r="N34" s="223" t="n">
        <f aca="false">ROUND(I34*E34,2)</f>
        <v>0</v>
      </c>
      <c r="O34" s="223" t="n">
        <f aca="false">ROUND(J34*E34,2)</f>
        <v>0</v>
      </c>
      <c r="P34" s="224" t="n">
        <f aca="false">ROUND(M34+N34+O34,2)</f>
        <v>0</v>
      </c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</row>
    <row r="35" customFormat="false" ht="13.4" hidden="false" customHeight="false" outlineLevel="1" collapsed="false">
      <c r="A35" s="160"/>
      <c r="B35" s="239"/>
      <c r="C35" s="240" t="s">
        <v>113</v>
      </c>
      <c r="D35" s="206" t="s">
        <v>110</v>
      </c>
      <c r="E35" s="213" t="n">
        <v>0.9</v>
      </c>
      <c r="F35" s="242"/>
      <c r="G35" s="152"/>
      <c r="H35" s="154"/>
      <c r="I35" s="153"/>
      <c r="J35" s="153"/>
      <c r="K35" s="238" t="n">
        <f aca="false">ROUND(SUM(J35+H35+I35),2)</f>
        <v>0</v>
      </c>
      <c r="L35" s="222" t="n">
        <f aca="false">ROUND(F35*$E35,1)</f>
        <v>0</v>
      </c>
      <c r="M35" s="223" t="n">
        <f aca="false">ROUND(E35*H35,2)</f>
        <v>0</v>
      </c>
      <c r="N35" s="223" t="n">
        <f aca="false">ROUND(I35*E35,2)</f>
        <v>0</v>
      </c>
      <c r="O35" s="223" t="n">
        <f aca="false">ROUND(J35*E35,2)</f>
        <v>0</v>
      </c>
      <c r="P35" s="224" t="n">
        <f aca="false">ROUND(M35+N35+O35,2)</f>
        <v>0</v>
      </c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</row>
    <row r="36" customFormat="false" ht="13.4" hidden="false" customHeight="false" outlineLevel="1" collapsed="false">
      <c r="A36" s="160"/>
      <c r="B36" s="239"/>
      <c r="C36" s="240" t="s">
        <v>114</v>
      </c>
      <c r="D36" s="207" t="s">
        <v>110</v>
      </c>
      <c r="E36" s="213" t="n">
        <v>67</v>
      </c>
      <c r="F36" s="242"/>
      <c r="G36" s="152"/>
      <c r="H36" s="154"/>
      <c r="I36" s="154"/>
      <c r="J36" s="154"/>
      <c r="K36" s="238" t="n">
        <f aca="false">ROUND(SUM(J36+H36+I36),2)</f>
        <v>0</v>
      </c>
      <c r="L36" s="222" t="n">
        <f aca="false">ROUND(F36*$E36,1)</f>
        <v>0</v>
      </c>
      <c r="M36" s="223" t="n">
        <f aca="false">ROUND(E36*H36,2)</f>
        <v>0</v>
      </c>
      <c r="N36" s="223" t="n">
        <f aca="false">ROUND(I36*E36,2)</f>
        <v>0</v>
      </c>
      <c r="O36" s="223" t="n">
        <f aca="false">ROUND(J36*E36,2)</f>
        <v>0</v>
      </c>
      <c r="P36" s="224" t="n">
        <f aca="false">ROUND(M36+N36+O36,2)</f>
        <v>0</v>
      </c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</row>
    <row r="37" s="211" customFormat="true" ht="13.4" hidden="false" customHeight="false" outlineLevel="0" collapsed="false">
      <c r="A37" s="148"/>
      <c r="B37" s="243"/>
      <c r="C37" s="244" t="s">
        <v>118</v>
      </c>
      <c r="D37" s="245"/>
      <c r="E37" s="207"/>
      <c r="F37" s="208"/>
      <c r="G37" s="208"/>
      <c r="H37" s="208"/>
      <c r="I37" s="153"/>
      <c r="J37" s="208"/>
      <c r="K37" s="208"/>
      <c r="L37" s="246" t="n">
        <f aca="false">SUM(L18:L36)</f>
        <v>0</v>
      </c>
      <c r="M37" s="247" t="n">
        <f aca="false">SUM(M18:M36)</f>
        <v>0</v>
      </c>
      <c r="N37" s="247" t="n">
        <f aca="false">SUM(N18:N36)</f>
        <v>0</v>
      </c>
      <c r="O37" s="247" t="n">
        <f aca="false">SUM(O18:O36)</f>
        <v>0</v>
      </c>
      <c r="P37" s="248" t="n">
        <f aca="false">SUM(P18:P36)</f>
        <v>0</v>
      </c>
      <c r="AMJ37" s="0"/>
    </row>
    <row r="38" customFormat="false" ht="13.4" hidden="false" customHeight="false" outlineLevel="0" collapsed="false">
      <c r="A38" s="148"/>
      <c r="B38" s="249"/>
      <c r="C38" s="250" t="s">
        <v>119</v>
      </c>
      <c r="D38" s="164"/>
      <c r="E38" s="207"/>
      <c r="F38" s="217"/>
      <c r="G38" s="217"/>
      <c r="H38" s="217"/>
      <c r="I38" s="153"/>
      <c r="J38" s="153"/>
      <c r="K38" s="217"/>
      <c r="L38" s="251"/>
      <c r="M38" s="23"/>
      <c r="N38" s="23"/>
      <c r="O38" s="23"/>
      <c r="P38" s="252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</row>
    <row r="39" customFormat="false" ht="25.35" hidden="false" customHeight="false" outlineLevel="0" collapsed="false">
      <c r="A39" s="148" t="n">
        <v>9</v>
      </c>
      <c r="B39" s="149" t="s">
        <v>67</v>
      </c>
      <c r="C39" s="150" t="s">
        <v>120</v>
      </c>
      <c r="D39" s="206" t="s">
        <v>110</v>
      </c>
      <c r="E39" s="23" t="n">
        <v>4942.9</v>
      </c>
      <c r="F39" s="23"/>
      <c r="G39" s="151"/>
      <c r="H39" s="153"/>
      <c r="I39" s="153"/>
      <c r="J39" s="153"/>
      <c r="K39" s="155" t="n">
        <f aca="false">ROUND(SUM(J39+H39+I39),2)</f>
        <v>0</v>
      </c>
      <c r="L39" s="215" t="n">
        <f aca="false">ROUND(F39*$E39,1)</f>
        <v>0</v>
      </c>
      <c r="M39" s="157" t="n">
        <f aca="false">ROUND(E39*H39,2)</f>
        <v>0</v>
      </c>
      <c r="N39" s="157" t="n">
        <f aca="false">ROUND(I39*E39,2)</f>
        <v>0</v>
      </c>
      <c r="O39" s="157" t="n">
        <f aca="false">ROUND(J39*E39,2)</f>
        <v>0</v>
      </c>
      <c r="P39" s="158" t="n">
        <f aca="false">ROUND(M39+N39+O39,2)</f>
        <v>0</v>
      </c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</row>
    <row r="40" customFormat="false" ht="25.35" hidden="false" customHeight="false" outlineLevel="1" collapsed="false">
      <c r="A40" s="148"/>
      <c r="B40" s="253"/>
      <c r="C40" s="208" t="s">
        <v>121</v>
      </c>
      <c r="D40" s="206" t="s">
        <v>110</v>
      </c>
      <c r="E40" s="254" t="n">
        <v>3030.6</v>
      </c>
      <c r="F40" s="217"/>
      <c r="G40" s="151"/>
      <c r="H40" s="153"/>
      <c r="I40" s="153"/>
      <c r="J40" s="153"/>
      <c r="K40" s="155" t="n">
        <f aca="false">ROUND(SUM(J40+H40+I40),2)</f>
        <v>0</v>
      </c>
      <c r="L40" s="215" t="n">
        <f aca="false">ROUND(F40*$E40,1)</f>
        <v>0</v>
      </c>
      <c r="M40" s="157" t="n">
        <f aca="false">ROUND(E40*H40,2)</f>
        <v>0</v>
      </c>
      <c r="N40" s="157" t="n">
        <f aca="false">ROUND(I40*E40,2)</f>
        <v>0</v>
      </c>
      <c r="O40" s="157" t="n">
        <f aca="false">ROUND(J40*E40,2)</f>
        <v>0</v>
      </c>
      <c r="P40" s="158" t="n">
        <f aca="false">ROUND(M40+N40+O40,2)</f>
        <v>0</v>
      </c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</row>
    <row r="41" customFormat="false" ht="25.35" hidden="false" customHeight="false" outlineLevel="1" collapsed="false">
      <c r="A41" s="148"/>
      <c r="B41" s="253"/>
      <c r="C41" s="208" t="s">
        <v>122</v>
      </c>
      <c r="D41" s="206" t="s">
        <v>110</v>
      </c>
      <c r="E41" s="254" t="n">
        <v>1763.3</v>
      </c>
      <c r="F41" s="217"/>
      <c r="G41" s="151"/>
      <c r="H41" s="153"/>
      <c r="I41" s="153"/>
      <c r="J41" s="153"/>
      <c r="K41" s="155" t="n">
        <f aca="false">ROUND(SUM(J41+H41+I41),2)</f>
        <v>0</v>
      </c>
      <c r="L41" s="215" t="n">
        <f aca="false">ROUND(F41*$E41,1)</f>
        <v>0</v>
      </c>
      <c r="M41" s="157" t="n">
        <f aca="false">ROUND(E41*H41,2)</f>
        <v>0</v>
      </c>
      <c r="N41" s="157" t="n">
        <f aca="false">ROUND(I41*E41,2)</f>
        <v>0</v>
      </c>
      <c r="O41" s="157" t="n">
        <f aca="false">ROUND(J41*E41,2)</f>
        <v>0</v>
      </c>
      <c r="P41" s="158" t="n">
        <f aca="false">ROUND(M41+N41+O41,2)</f>
        <v>0</v>
      </c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</row>
    <row r="42" customFormat="false" ht="25.35" hidden="false" customHeight="false" outlineLevel="1" collapsed="false">
      <c r="A42" s="148"/>
      <c r="B42" s="253"/>
      <c r="C42" s="208" t="s">
        <v>123</v>
      </c>
      <c r="D42" s="206" t="s">
        <v>110</v>
      </c>
      <c r="E42" s="254" t="n">
        <v>121.1</v>
      </c>
      <c r="F42" s="217"/>
      <c r="G42" s="151"/>
      <c r="H42" s="153"/>
      <c r="I42" s="153"/>
      <c r="J42" s="153"/>
      <c r="K42" s="155" t="n">
        <f aca="false">ROUND(SUM(J42+H42+I42),2)</f>
        <v>0</v>
      </c>
      <c r="L42" s="215" t="n">
        <f aca="false">ROUND(F42*$E42,1)</f>
        <v>0</v>
      </c>
      <c r="M42" s="157" t="n">
        <f aca="false">ROUND(E42*H42,2)</f>
        <v>0</v>
      </c>
      <c r="N42" s="157" t="n">
        <f aca="false">ROUND(I42*E42,2)</f>
        <v>0</v>
      </c>
      <c r="O42" s="157" t="n">
        <f aca="false">ROUND(J42*E42,2)</f>
        <v>0</v>
      </c>
      <c r="P42" s="158" t="n">
        <f aca="false">ROUND(M42+N42+O42,2)</f>
        <v>0</v>
      </c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</row>
    <row r="43" customFormat="false" ht="25.35" hidden="false" customHeight="false" outlineLevel="1" collapsed="false">
      <c r="A43" s="148"/>
      <c r="B43" s="253"/>
      <c r="C43" s="208" t="s">
        <v>124</v>
      </c>
      <c r="D43" s="206" t="s">
        <v>110</v>
      </c>
      <c r="E43" s="254" t="n">
        <v>27.9</v>
      </c>
      <c r="F43" s="217"/>
      <c r="G43" s="151"/>
      <c r="H43" s="153"/>
      <c r="I43" s="153"/>
      <c r="J43" s="153"/>
      <c r="K43" s="155" t="n">
        <f aca="false">ROUND(SUM(J43+H43+I43),2)</f>
        <v>0</v>
      </c>
      <c r="L43" s="215" t="n">
        <f aca="false">ROUND(F43*$E43,1)</f>
        <v>0</v>
      </c>
      <c r="M43" s="157" t="n">
        <f aca="false">ROUND(E43*H43,2)</f>
        <v>0</v>
      </c>
      <c r="N43" s="157" t="n">
        <f aca="false">ROUND(I43*E43,2)</f>
        <v>0</v>
      </c>
      <c r="O43" s="157" t="n">
        <f aca="false">ROUND(J43*E43,2)</f>
        <v>0</v>
      </c>
      <c r="P43" s="158" t="n">
        <f aca="false">ROUND(M43+N43+O43,2)</f>
        <v>0</v>
      </c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</row>
    <row r="44" customFormat="false" ht="13.4" hidden="false" customHeight="false" outlineLevel="1" collapsed="false">
      <c r="A44" s="148"/>
      <c r="B44" s="253"/>
      <c r="C44" s="208" t="s">
        <v>125</v>
      </c>
      <c r="D44" s="206" t="s">
        <v>77</v>
      </c>
      <c r="E44" s="255" t="n">
        <v>581</v>
      </c>
      <c r="F44" s="217"/>
      <c r="G44" s="151"/>
      <c r="H44" s="153"/>
      <c r="I44" s="153"/>
      <c r="J44" s="153"/>
      <c r="K44" s="155" t="n">
        <f aca="false">ROUND(SUM(J44+H44+I44),2)</f>
        <v>0</v>
      </c>
      <c r="L44" s="215" t="n">
        <f aca="false">ROUND(F44*$E44,1)</f>
        <v>0</v>
      </c>
      <c r="M44" s="157" t="n">
        <f aca="false">ROUND(E44*H44,2)</f>
        <v>0</v>
      </c>
      <c r="N44" s="157" t="n">
        <f aca="false">ROUND(I44*E44,2)</f>
        <v>0</v>
      </c>
      <c r="O44" s="157" t="n">
        <f aca="false">ROUND(J44*E44,2)</f>
        <v>0</v>
      </c>
      <c r="P44" s="158" t="n">
        <f aca="false">ROUND(M44+N44+O44,2)</f>
        <v>0</v>
      </c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</row>
    <row r="45" customFormat="false" ht="37.3" hidden="false" customHeight="false" outlineLevel="1" collapsed="false">
      <c r="A45" s="148"/>
      <c r="B45" s="253"/>
      <c r="C45" s="256" t="s">
        <v>126</v>
      </c>
      <c r="D45" s="257" t="s">
        <v>77</v>
      </c>
      <c r="E45" s="258" t="n">
        <v>777</v>
      </c>
      <c r="F45" s="217"/>
      <c r="G45" s="151"/>
      <c r="H45" s="153"/>
      <c r="I45" s="153"/>
      <c r="J45" s="153"/>
      <c r="K45" s="155" t="n">
        <f aca="false">ROUND(SUM(J45+H45+I45),2)</f>
        <v>0</v>
      </c>
      <c r="L45" s="215" t="n">
        <f aca="false">ROUND(F45*$E45,1)</f>
        <v>0</v>
      </c>
      <c r="M45" s="157" t="n">
        <f aca="false">ROUND(E45*H45,2)</f>
        <v>0</v>
      </c>
      <c r="N45" s="157" t="n">
        <f aca="false">ROUND(I45*E45,2)</f>
        <v>0</v>
      </c>
      <c r="O45" s="157" t="n">
        <f aca="false">ROUND(J45*E45,2)</f>
        <v>0</v>
      </c>
      <c r="P45" s="158" t="n">
        <f aca="false">ROUND(M45+N45+O45,2)</f>
        <v>0</v>
      </c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</row>
    <row r="46" customFormat="false" ht="13.4" hidden="false" customHeight="false" outlineLevel="0" collapsed="false">
      <c r="A46" s="148"/>
      <c r="B46" s="259"/>
      <c r="C46" s="260" t="s">
        <v>127</v>
      </c>
      <c r="D46" s="245"/>
      <c r="E46" s="206"/>
      <c r="F46" s="217"/>
      <c r="G46" s="217"/>
      <c r="H46" s="217"/>
      <c r="I46" s="153"/>
      <c r="J46" s="153"/>
      <c r="K46" s="217"/>
      <c r="L46" s="246" t="n">
        <f aca="false">SUM(L39:L45)</f>
        <v>0</v>
      </c>
      <c r="M46" s="247" t="n">
        <f aca="false">SUM(M39:M45)</f>
        <v>0</v>
      </c>
      <c r="N46" s="247" t="n">
        <f aca="false">SUM(N39:N45)</f>
        <v>0</v>
      </c>
      <c r="O46" s="247" t="n">
        <f aca="false">SUM(O39:O45)</f>
        <v>0</v>
      </c>
      <c r="P46" s="248" t="n">
        <f aca="false">SUM(P39:P45)</f>
        <v>0</v>
      </c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</row>
    <row r="47" customFormat="false" ht="13.4" hidden="false" customHeight="false" outlineLevel="0" collapsed="false">
      <c r="A47" s="148"/>
      <c r="B47" s="253"/>
      <c r="C47" s="261" t="s">
        <v>128</v>
      </c>
      <c r="D47" s="262"/>
      <c r="E47" s="263"/>
      <c r="F47" s="217"/>
      <c r="G47" s="151"/>
      <c r="H47" s="153"/>
      <c r="I47" s="153"/>
      <c r="J47" s="153"/>
      <c r="K47" s="264"/>
      <c r="L47" s="265"/>
      <c r="M47" s="266"/>
      <c r="N47" s="266"/>
      <c r="O47" s="266"/>
      <c r="P47" s="267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</row>
    <row r="48" customFormat="false" ht="42.25" hidden="false" customHeight="true" outlineLevel="0" collapsed="false">
      <c r="A48" s="148" t="n">
        <v>10</v>
      </c>
      <c r="B48" s="149" t="s">
        <v>67</v>
      </c>
      <c r="C48" s="150" t="s">
        <v>129</v>
      </c>
      <c r="D48" s="206" t="s">
        <v>110</v>
      </c>
      <c r="E48" s="254" t="n">
        <v>1073.8</v>
      </c>
      <c r="F48" s="23"/>
      <c r="G48" s="151"/>
      <c r="H48" s="153"/>
      <c r="I48" s="153"/>
      <c r="J48" s="153"/>
      <c r="K48" s="264" t="n">
        <f aca="false">ROUND(SUM(J48+H48+I48),2)</f>
        <v>0</v>
      </c>
      <c r="L48" s="265" t="n">
        <f aca="false">ROUND(F48*$E48,1)</f>
        <v>0</v>
      </c>
      <c r="M48" s="266" t="n">
        <f aca="false">ROUND(E48*H48,2)</f>
        <v>0</v>
      </c>
      <c r="N48" s="266" t="n">
        <f aca="false">ROUND(I48*E48,2)</f>
        <v>0</v>
      </c>
      <c r="O48" s="266" t="n">
        <f aca="false">ROUND(J48*E48,2)</f>
        <v>0</v>
      </c>
      <c r="P48" s="267" t="n">
        <f aca="false">ROUND(M48+N48+O48,2)</f>
        <v>0</v>
      </c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</row>
    <row r="49" customFormat="false" ht="25.35" hidden="false" customHeight="false" outlineLevel="1" collapsed="false">
      <c r="A49" s="148"/>
      <c r="B49" s="149"/>
      <c r="C49" s="268" t="s">
        <v>130</v>
      </c>
      <c r="D49" s="206" t="s">
        <v>110</v>
      </c>
      <c r="E49" s="269" t="n">
        <v>474.6</v>
      </c>
      <c r="F49" s="217"/>
      <c r="G49" s="151" t="n">
        <v>0</v>
      </c>
      <c r="H49" s="153" t="n">
        <f aca="false">ROUND(F49*G49,2)</f>
        <v>0</v>
      </c>
      <c r="I49" s="154"/>
      <c r="J49" s="153" t="n">
        <v>0</v>
      </c>
      <c r="K49" s="264" t="n">
        <f aca="false">ROUND(SUM(J49+H49+I49),2)</f>
        <v>0</v>
      </c>
      <c r="L49" s="265" t="n">
        <f aca="false">ROUND(F49*$E49,1)</f>
        <v>0</v>
      </c>
      <c r="M49" s="266" t="n">
        <f aca="false">ROUND(E49*H49,2)</f>
        <v>0</v>
      </c>
      <c r="N49" s="266" t="n">
        <f aca="false">ROUND(I49*E49,2)</f>
        <v>0</v>
      </c>
      <c r="O49" s="266" t="n">
        <f aca="false">ROUND(J49*E49,2)</f>
        <v>0</v>
      </c>
      <c r="P49" s="267" t="n">
        <f aca="false">ROUND(M49+N49+O49,2)</f>
        <v>0</v>
      </c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</row>
    <row r="50" customFormat="false" ht="25.35" hidden="false" customHeight="false" outlineLevel="1" collapsed="false">
      <c r="A50" s="148"/>
      <c r="B50" s="149"/>
      <c r="C50" s="208" t="s">
        <v>131</v>
      </c>
      <c r="D50" s="206" t="s">
        <v>110</v>
      </c>
      <c r="E50" s="152" t="n">
        <v>388.7</v>
      </c>
      <c r="F50" s="165"/>
      <c r="G50" s="152" t="n">
        <v>0</v>
      </c>
      <c r="H50" s="154" t="n">
        <f aca="false">ROUND(F50*G50,2)</f>
        <v>0</v>
      </c>
      <c r="I50" s="154"/>
      <c r="J50" s="153" t="n">
        <v>0</v>
      </c>
      <c r="K50" s="264" t="n">
        <f aca="false">ROUND(SUM(J50+H50+I50),2)</f>
        <v>0</v>
      </c>
      <c r="L50" s="265" t="n">
        <f aca="false">ROUND(F50*$E50,1)</f>
        <v>0</v>
      </c>
      <c r="M50" s="266" t="n">
        <f aca="false">ROUND(E50*H50,2)</f>
        <v>0</v>
      </c>
      <c r="N50" s="266" t="n">
        <f aca="false">ROUND(I50*E50,2)</f>
        <v>0</v>
      </c>
      <c r="O50" s="266" t="n">
        <f aca="false">ROUND(J50*E50,2)</f>
        <v>0</v>
      </c>
      <c r="P50" s="267" t="n">
        <f aca="false">ROUND(M50+N50+O50,2)</f>
        <v>0</v>
      </c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</row>
    <row r="51" customFormat="false" ht="25.35" hidden="false" customHeight="false" outlineLevel="1" collapsed="false">
      <c r="A51" s="148"/>
      <c r="B51" s="149"/>
      <c r="C51" s="208" t="s">
        <v>132</v>
      </c>
      <c r="D51" s="206" t="s">
        <v>110</v>
      </c>
      <c r="E51" s="152" t="n">
        <v>210.5</v>
      </c>
      <c r="F51" s="165"/>
      <c r="G51" s="152" t="n">
        <v>0</v>
      </c>
      <c r="H51" s="154" t="n">
        <f aca="false">ROUND(F51*G51,2)</f>
        <v>0</v>
      </c>
      <c r="I51" s="154"/>
      <c r="J51" s="153" t="n">
        <v>0</v>
      </c>
      <c r="K51" s="264" t="n">
        <f aca="false">ROUND(SUM(J51+H51+I51),2)</f>
        <v>0</v>
      </c>
      <c r="L51" s="265" t="n">
        <f aca="false">ROUND(F51*$E51,1)</f>
        <v>0</v>
      </c>
      <c r="M51" s="266" t="n">
        <f aca="false">ROUND(E51*H51,2)</f>
        <v>0</v>
      </c>
      <c r="N51" s="266" t="n">
        <f aca="false">ROUND(I51*E51,2)</f>
        <v>0</v>
      </c>
      <c r="O51" s="266" t="n">
        <f aca="false">ROUND(J51*E51,2)</f>
        <v>0</v>
      </c>
      <c r="P51" s="267" t="n">
        <f aca="false">ROUND(M51+N51+O51,2)</f>
        <v>0</v>
      </c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</row>
    <row r="52" customFormat="false" ht="25.7" hidden="false" customHeight="true" outlineLevel="1" collapsed="false">
      <c r="A52" s="148"/>
      <c r="B52" s="233"/>
      <c r="C52" s="256" t="s">
        <v>133</v>
      </c>
      <c r="D52" s="257" t="s">
        <v>73</v>
      </c>
      <c r="E52" s="270" t="n">
        <v>274</v>
      </c>
      <c r="F52" s="217"/>
      <c r="G52" s="151" t="n">
        <v>0</v>
      </c>
      <c r="H52" s="153" t="n">
        <f aca="false">ROUND(F52*G52,2)</f>
        <v>0</v>
      </c>
      <c r="I52" s="153"/>
      <c r="J52" s="153" t="n">
        <v>0</v>
      </c>
      <c r="K52" s="155" t="n">
        <f aca="false">ROUND(SUM(J52+H52+I52),2)</f>
        <v>0</v>
      </c>
      <c r="L52" s="215" t="n">
        <f aca="false">ROUND(F52*$E52,1)</f>
        <v>0</v>
      </c>
      <c r="M52" s="157" t="n">
        <f aca="false">ROUND(E52*H52,2)</f>
        <v>0</v>
      </c>
      <c r="N52" s="157" t="n">
        <f aca="false">ROUND(I52*E52,2)</f>
        <v>0</v>
      </c>
      <c r="O52" s="157" t="n">
        <f aca="false">ROUND(J52*E52,2)</f>
        <v>0</v>
      </c>
      <c r="P52" s="158" t="n">
        <f aca="false">ROUND(M52+N52+O52,2)</f>
        <v>0</v>
      </c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</row>
    <row r="53" customFormat="false" ht="13.4" hidden="false" customHeight="false" outlineLevel="0" collapsed="false">
      <c r="A53" s="148"/>
      <c r="B53" s="243"/>
      <c r="C53" s="244" t="s">
        <v>134</v>
      </c>
      <c r="D53" s="245"/>
      <c r="E53" s="271"/>
      <c r="F53" s="208"/>
      <c r="G53" s="208"/>
      <c r="H53" s="208"/>
      <c r="I53" s="153" t="n">
        <v>0</v>
      </c>
      <c r="J53" s="208"/>
      <c r="K53" s="208"/>
      <c r="L53" s="246" t="n">
        <f aca="false">SUM(L48:L52)</f>
        <v>0</v>
      </c>
      <c r="M53" s="247" t="n">
        <f aca="false">SUM(M48:M52)</f>
        <v>0</v>
      </c>
      <c r="N53" s="247" t="n">
        <f aca="false">SUM(N48:N52)</f>
        <v>0</v>
      </c>
      <c r="O53" s="247" t="n">
        <f aca="false">SUM(O48:O52)</f>
        <v>0</v>
      </c>
      <c r="P53" s="248" t="n">
        <f aca="false">SUM(P48:P52)</f>
        <v>0</v>
      </c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</row>
    <row r="54" s="180" customFormat="true" ht="12.8" hidden="false" customHeight="false" outlineLevel="0" collapsed="false">
      <c r="A54" s="166"/>
      <c r="B54" s="272"/>
      <c r="C54" s="273"/>
      <c r="D54" s="166"/>
      <c r="E54" s="166"/>
      <c r="F54" s="166"/>
      <c r="G54" s="166"/>
      <c r="H54" s="166"/>
      <c r="I54" s="166"/>
      <c r="J54" s="166"/>
      <c r="K54" s="166"/>
      <c r="L54" s="274"/>
      <c r="M54" s="275"/>
      <c r="N54" s="275"/>
      <c r="O54" s="275"/>
      <c r="P54" s="276"/>
      <c r="AMJ54" s="0"/>
    </row>
    <row r="55" customFormat="false" ht="13.4" hidden="false" customHeight="false" outlineLevel="0" collapsed="false">
      <c r="A55" s="151"/>
      <c r="B55" s="174"/>
      <c r="C55" s="175"/>
      <c r="D55" s="21"/>
      <c r="E55" s="21"/>
      <c r="F55" s="22"/>
      <c r="G55" s="22"/>
      <c r="H55" s="22"/>
      <c r="I55" s="22"/>
      <c r="J55" s="176" t="s">
        <v>91</v>
      </c>
      <c r="K55" s="22"/>
      <c r="L55" s="177" t="n">
        <f aca="false">L37+L46+L53</f>
        <v>0</v>
      </c>
      <c r="M55" s="178" t="n">
        <f aca="false">M37+M46+M53</f>
        <v>0</v>
      </c>
      <c r="N55" s="178" t="n">
        <f aca="false">N37+N46+N53</f>
        <v>0</v>
      </c>
      <c r="O55" s="178" t="n">
        <f aca="false">O37+O46+O53</f>
        <v>0</v>
      </c>
      <c r="P55" s="179" t="n">
        <f aca="false">P37+P46+P53</f>
        <v>0</v>
      </c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</row>
    <row r="56" s="284" customFormat="true" ht="6.75" hidden="false" customHeight="true" outlineLevel="0" collapsed="false">
      <c r="A56" s="277"/>
      <c r="B56" s="278"/>
      <c r="C56" s="279"/>
      <c r="D56" s="280"/>
      <c r="E56" s="280"/>
      <c r="F56" s="281"/>
      <c r="G56" s="281"/>
      <c r="H56" s="281"/>
      <c r="I56" s="280"/>
      <c r="J56" s="186"/>
      <c r="K56" s="281"/>
      <c r="L56" s="282"/>
      <c r="M56" s="283"/>
      <c r="N56" s="283"/>
      <c r="O56" s="283"/>
      <c r="P56" s="283"/>
      <c r="AMJ56" s="0"/>
    </row>
    <row r="57" s="287" customFormat="true" ht="13.5" hidden="false" customHeight="true" outlineLevel="0" collapsed="false">
      <c r="A57" s="189"/>
      <c r="B57" s="201"/>
      <c r="C57" s="285"/>
      <c r="D57" s="190"/>
      <c r="E57" s="190"/>
      <c r="F57" s="33"/>
      <c r="G57" s="33"/>
      <c r="H57" s="33"/>
      <c r="I57" s="190"/>
      <c r="J57" s="33"/>
      <c r="K57" s="33"/>
      <c r="L57" s="286"/>
      <c r="M57" s="33"/>
      <c r="N57" s="33"/>
      <c r="O57" s="186"/>
      <c r="P57" s="192"/>
      <c r="AMJ57" s="0"/>
    </row>
    <row r="58" s="193" customFormat="true" ht="13.8" hidden="false" customHeight="false" outlineLevel="0" collapsed="false">
      <c r="A58" s="288"/>
      <c r="B58" s="199"/>
      <c r="C58" s="191" t="s">
        <v>92</v>
      </c>
      <c r="D58" s="191"/>
      <c r="E58" s="1"/>
      <c r="F58" s="33"/>
      <c r="G58" s="1"/>
      <c r="H58" s="1"/>
      <c r="I58" s="191"/>
      <c r="J58" s="1"/>
      <c r="K58" s="1"/>
      <c r="L58" s="1"/>
      <c r="M58" s="191"/>
      <c r="N58" s="1"/>
      <c r="O58" s="180"/>
      <c r="P58" s="1"/>
      <c r="AMJ58" s="0"/>
    </row>
    <row r="59" s="1" customFormat="true" ht="12.8" hidden="false" customHeight="false" outlineLevel="0" collapsed="false">
      <c r="A59" s="288"/>
      <c r="B59" s="199"/>
      <c r="C59" s="44" t="s">
        <v>23</v>
      </c>
      <c r="F59" s="33"/>
      <c r="M59" s="180"/>
      <c r="O59" s="180"/>
      <c r="AMJ59" s="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printOptions headings="false" gridLines="false" gridLinesSet="true" horizontalCentered="true" verticalCentered="false"/>
  <pageMargins left="0" right="0" top="0.984027777777778" bottom="0.590972222222222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60"/>
  <sheetViews>
    <sheetView windowProtection="false" showFormulas="false" showGridLines="true" showRowColHeaders="true" showZeros="false" rightToLeft="false" tabSelected="false" showOutlineSymbols="true" defaultGridColor="true" view="normal" topLeftCell="A28" colorId="64" zoomScale="90" zoomScaleNormal="90" zoomScalePageLayoutView="90" workbookViewId="0">
      <selection pane="topLeft" activeCell="C40" activeCellId="0" sqref="C40"/>
    </sheetView>
  </sheetViews>
  <sheetFormatPr defaultRowHeight="12.8"/>
  <cols>
    <col collapsed="false" hidden="false" max="1" min="1" style="194" width="4.72448979591837"/>
    <col collapsed="false" hidden="false" max="2" min="2" style="195" width="4.18367346938776"/>
    <col collapsed="false" hidden="false" max="3" min="3" style="1" width="45.4897959183674"/>
    <col collapsed="false" hidden="false" max="4" min="4" style="1" width="6.20918367346939"/>
    <col collapsed="false" hidden="false" max="5" min="5" style="103" width="8.77551020408163"/>
    <col collapsed="false" hidden="false" max="6" min="6" style="104" width="6.75"/>
    <col collapsed="false" hidden="false" max="8" min="7" style="1" width="7.56122448979592"/>
    <col collapsed="false" hidden="false" max="9" min="9" style="1" width="11.5204081632653"/>
    <col collapsed="false" hidden="false" max="10" min="10" style="1" width="9.98979591836735"/>
    <col collapsed="false" hidden="false" max="11" min="11" style="1" width="9.17857142857143"/>
    <col collapsed="false" hidden="false" max="12" min="12" style="196" width="7.56122448979592"/>
    <col collapsed="false" hidden="false" max="13" min="13" style="1" width="10.8010204081633"/>
    <col collapsed="false" hidden="false" max="14" min="14" style="1" width="10.9336734693878"/>
    <col collapsed="false" hidden="false" max="15" min="15" style="1" width="10.2602040816327"/>
    <col collapsed="false" hidden="false" max="16" min="16" style="1" width="10.6632653061225"/>
    <col collapsed="false" hidden="false" max="1022" min="17" style="1" width="9.04591836734694"/>
  </cols>
  <sheetData>
    <row r="1" customFormat="false" ht="13.8" hidden="tru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</row>
    <row r="2" customFormat="false" ht="12.8" hidden="tru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</row>
    <row r="3" customFormat="false" ht="12.8" hidden="tru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135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39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P55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I10" s="0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</row>
    <row r="12" customFormat="false" ht="13.8" hidden="false" customHeight="fals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</row>
    <row r="14" customFormat="false" ht="59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</row>
    <row r="15" customFormat="false" ht="23.25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</row>
    <row r="16" s="140" customFormat="true" ht="12.8" hidden="false" customHeight="fals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I16" s="0"/>
      <c r="AMJ16" s="0"/>
    </row>
    <row r="17" s="211" customFormat="true" ht="12.8" hidden="false" customHeight="false" outlineLevel="0" collapsed="false">
      <c r="A17" s="151"/>
      <c r="B17" s="204"/>
      <c r="C17" s="205" t="s">
        <v>136</v>
      </c>
      <c r="D17" s="206"/>
      <c r="E17" s="207"/>
      <c r="F17" s="208"/>
      <c r="G17" s="208"/>
      <c r="H17" s="208"/>
      <c r="I17" s="153"/>
      <c r="J17" s="289"/>
      <c r="K17" s="208"/>
      <c r="L17" s="209"/>
      <c r="M17" s="210"/>
      <c r="N17" s="210"/>
      <c r="O17" s="210"/>
      <c r="P17" s="210"/>
      <c r="AMI17" s="0"/>
      <c r="AMJ17" s="0"/>
    </row>
    <row r="18" s="159" customFormat="true" ht="25.35" hidden="false" customHeight="false" outlineLevel="0" collapsed="false">
      <c r="A18" s="148" t="n">
        <v>1</v>
      </c>
      <c r="B18" s="149" t="s">
        <v>67</v>
      </c>
      <c r="C18" s="290" t="s">
        <v>137</v>
      </c>
      <c r="D18" s="206" t="s">
        <v>90</v>
      </c>
      <c r="E18" s="213" t="n">
        <v>68</v>
      </c>
      <c r="F18" s="291"/>
      <c r="G18" s="151"/>
      <c r="H18" s="153"/>
      <c r="I18" s="153"/>
      <c r="J18" s="153"/>
      <c r="K18" s="155" t="n">
        <f aca="false">ROUND(SUM(J18+H18+I18),2)</f>
        <v>0</v>
      </c>
      <c r="L18" s="215" t="n">
        <f aca="false">ROUND(F18*$E18,1)</f>
        <v>0</v>
      </c>
      <c r="M18" s="157" t="n">
        <f aca="false">ROUND(E18*H18,2)</f>
        <v>0</v>
      </c>
      <c r="N18" s="157" t="n">
        <f aca="false">ROUND(I18*E18,2)</f>
        <v>0</v>
      </c>
      <c r="O18" s="157" t="n">
        <f aca="false">ROUND(J18*E18,2)</f>
        <v>0</v>
      </c>
      <c r="P18" s="158" t="n">
        <f aca="false">ROUND(M18+N18+O18,2)</f>
        <v>0</v>
      </c>
      <c r="AMI18" s="0"/>
      <c r="AMJ18" s="0"/>
    </row>
    <row r="19" s="211" customFormat="true" ht="37.3" hidden="false" customHeight="false" outlineLevel="0" collapsed="false">
      <c r="A19" s="148" t="n">
        <v>2</v>
      </c>
      <c r="B19" s="149" t="s">
        <v>67</v>
      </c>
      <c r="C19" s="212" t="s">
        <v>138</v>
      </c>
      <c r="D19" s="206" t="s">
        <v>98</v>
      </c>
      <c r="E19" s="254" t="n">
        <v>77</v>
      </c>
      <c r="F19" s="23"/>
      <c r="G19" s="151"/>
      <c r="H19" s="214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AMI19" s="0"/>
      <c r="AMJ19" s="0"/>
    </row>
    <row r="20" customFormat="false" ht="14.25" hidden="false" customHeight="true" outlineLevel="0" collapsed="false">
      <c r="A20" s="148" t="n">
        <v>3</v>
      </c>
      <c r="B20" s="149" t="s">
        <v>67</v>
      </c>
      <c r="C20" s="212" t="s">
        <v>99</v>
      </c>
      <c r="D20" s="206" t="s">
        <v>98</v>
      </c>
      <c r="E20" s="23" t="n">
        <v>109.4</v>
      </c>
      <c r="F20" s="23"/>
      <c r="G20" s="151"/>
      <c r="H20" s="214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</row>
    <row r="21" customFormat="false" ht="13.4" hidden="false" customHeight="false" outlineLevel="0" collapsed="false">
      <c r="A21" s="148" t="n">
        <v>4</v>
      </c>
      <c r="B21" s="149" t="s">
        <v>67</v>
      </c>
      <c r="C21" s="212" t="s">
        <v>100</v>
      </c>
      <c r="D21" s="206" t="s">
        <v>77</v>
      </c>
      <c r="E21" s="292" t="n">
        <v>16</v>
      </c>
      <c r="F21" s="217"/>
      <c r="G21" s="151"/>
      <c r="H21" s="214"/>
      <c r="I21" s="153"/>
      <c r="J21" s="153"/>
      <c r="K21" s="155" t="n">
        <f aca="false">ROUND(SUM(J21+H21+I21),2)</f>
        <v>0</v>
      </c>
      <c r="L21" s="215" t="n">
        <f aca="false">ROUND(F21*$E21,1)</f>
        <v>0</v>
      </c>
      <c r="M21" s="157" t="n">
        <f aca="false">ROUND(E21*H21,2)</f>
        <v>0</v>
      </c>
      <c r="N21" s="157" t="n">
        <f aca="false">ROUND(I21*E21,2)</f>
        <v>0</v>
      </c>
      <c r="O21" s="157" t="n">
        <f aca="false">ROUND(J21*E21,2)</f>
        <v>0</v>
      </c>
      <c r="P21" s="158" t="n">
        <f aca="false">ROUND(M21+N21+O21,2)</f>
        <v>0</v>
      </c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</row>
    <row r="22" s="295" customFormat="true" ht="52.5" hidden="false" customHeight="true" outlineLevel="0" collapsed="false">
      <c r="A22" s="148" t="n">
        <v>5</v>
      </c>
      <c r="B22" s="149" t="s">
        <v>67</v>
      </c>
      <c r="C22" s="293" t="s">
        <v>139</v>
      </c>
      <c r="D22" s="21" t="s">
        <v>102</v>
      </c>
      <c r="E22" s="151" t="n">
        <v>55.2</v>
      </c>
      <c r="F22" s="23"/>
      <c r="G22" s="151"/>
      <c r="H22" s="153"/>
      <c r="I22" s="153"/>
      <c r="J22" s="153"/>
      <c r="K22" s="155" t="n">
        <f aca="false">ROUND(SUM(J22+H22+I22),2)</f>
        <v>0</v>
      </c>
      <c r="L22" s="294" t="n">
        <f aca="false">ROUND(F22*$E22,1)</f>
        <v>0</v>
      </c>
      <c r="M22" s="157" t="n">
        <f aca="false">ROUND(E22*H22,2)</f>
        <v>0</v>
      </c>
      <c r="N22" s="157" t="n">
        <f aca="false">ROUND(I22*E22,2)</f>
        <v>0</v>
      </c>
      <c r="O22" s="157" t="n">
        <f aca="false">ROUND(J22*E22,2)</f>
        <v>0</v>
      </c>
      <c r="P22" s="158" t="n">
        <f aca="false">ROUND(M22+N22+O22,2)</f>
        <v>0</v>
      </c>
      <c r="AMI22" s="0"/>
      <c r="AMJ22" s="0"/>
    </row>
    <row r="23" s="211" customFormat="true" ht="37.3" hidden="false" customHeight="false" outlineLevel="0" collapsed="false">
      <c r="A23" s="148" t="n">
        <v>6</v>
      </c>
      <c r="B23" s="149" t="s">
        <v>67</v>
      </c>
      <c r="C23" s="296" t="s">
        <v>140</v>
      </c>
      <c r="D23" s="297" t="s">
        <v>102</v>
      </c>
      <c r="E23" s="254" t="n">
        <v>55.2</v>
      </c>
      <c r="F23" s="23"/>
      <c r="G23" s="151"/>
      <c r="H23" s="298"/>
      <c r="I23" s="153"/>
      <c r="J23" s="153"/>
      <c r="K23" s="299" t="n">
        <f aca="false">ROUND(SUM(J23+H23+I23),2)</f>
        <v>0</v>
      </c>
      <c r="L23" s="300" t="n">
        <f aca="false">ROUND(F23*$E23,1)</f>
        <v>0</v>
      </c>
      <c r="M23" s="301" t="n">
        <f aca="false">ROUND(E23*H23,2)</f>
        <v>0</v>
      </c>
      <c r="N23" s="301" t="n">
        <f aca="false">ROUND(I23*E23,2)</f>
        <v>0</v>
      </c>
      <c r="O23" s="301" t="n">
        <f aca="false">ROUND(J23*E23,2)</f>
        <v>0</v>
      </c>
      <c r="P23" s="302" t="n">
        <f aca="false">ROUND(M23+N23+O23,2)</f>
        <v>0</v>
      </c>
      <c r="AMI23" s="0"/>
      <c r="AMJ23" s="0"/>
    </row>
    <row r="24" s="295" customFormat="true" ht="13.4" hidden="false" customHeight="false" outlineLevel="1" collapsed="false">
      <c r="A24" s="148"/>
      <c r="B24" s="149"/>
      <c r="C24" s="289" t="s">
        <v>141</v>
      </c>
      <c r="D24" s="151" t="s">
        <v>142</v>
      </c>
      <c r="E24" s="151" t="n">
        <v>18.2</v>
      </c>
      <c r="F24" s="23"/>
      <c r="G24" s="151"/>
      <c r="H24" s="153"/>
      <c r="I24" s="153"/>
      <c r="J24" s="153"/>
      <c r="K24" s="155" t="n">
        <f aca="false">ROUND(SUM(J24+H24+I24),2)</f>
        <v>0</v>
      </c>
      <c r="L24" s="294" t="n">
        <f aca="false">ROUND(F24*$E24,1)</f>
        <v>0</v>
      </c>
      <c r="M24" s="157" t="n">
        <f aca="false">ROUND(E24*H24,2)</f>
        <v>0</v>
      </c>
      <c r="N24" s="157" t="n">
        <f aca="false">ROUND(I24*E24,2)</f>
        <v>0</v>
      </c>
      <c r="O24" s="266" t="n">
        <f aca="false">ROUND(J24*E24,2)</f>
        <v>0</v>
      </c>
      <c r="P24" s="158" t="n">
        <f aca="false">ROUND(M24+N24+O24,2)</f>
        <v>0</v>
      </c>
      <c r="AMI24" s="0"/>
      <c r="AMJ24" s="0"/>
    </row>
    <row r="25" s="211" customFormat="true" ht="25.35" hidden="false" customHeight="false" outlineLevel="0" collapsed="false">
      <c r="A25" s="148" t="n">
        <v>7</v>
      </c>
      <c r="B25" s="149" t="s">
        <v>67</v>
      </c>
      <c r="C25" s="296" t="s">
        <v>143</v>
      </c>
      <c r="D25" s="297" t="s">
        <v>102</v>
      </c>
      <c r="E25" s="254" t="n">
        <v>184</v>
      </c>
      <c r="F25" s="151"/>
      <c r="G25" s="151"/>
      <c r="H25" s="298"/>
      <c r="I25" s="153"/>
      <c r="J25" s="153"/>
      <c r="K25" s="299" t="n">
        <f aca="false">ROUND(SUM(J25+H25+I25),2)</f>
        <v>0</v>
      </c>
      <c r="L25" s="300" t="n">
        <f aca="false">ROUND(F25*$E25,1)</f>
        <v>0</v>
      </c>
      <c r="M25" s="301" t="n">
        <f aca="false">ROUND(E25*H25,2)</f>
        <v>0</v>
      </c>
      <c r="N25" s="301" t="n">
        <f aca="false">ROUND(I25*E25,2)</f>
        <v>0</v>
      </c>
      <c r="O25" s="301" t="n">
        <f aca="false">ROUND(J25*E25,2)</f>
        <v>0</v>
      </c>
      <c r="P25" s="302" t="n">
        <f aca="false">ROUND(M25+N25+O25,2)</f>
        <v>0</v>
      </c>
      <c r="AMI25" s="0"/>
      <c r="AMJ25" s="0"/>
    </row>
    <row r="26" s="295" customFormat="true" ht="43.9" hidden="false" customHeight="true" outlineLevel="0" collapsed="false">
      <c r="A26" s="148" t="n">
        <v>8</v>
      </c>
      <c r="B26" s="149" t="s">
        <v>67</v>
      </c>
      <c r="C26" s="303" t="s">
        <v>144</v>
      </c>
      <c r="D26" s="257" t="s">
        <v>102</v>
      </c>
      <c r="E26" s="254" t="n">
        <v>184</v>
      </c>
      <c r="F26" s="23"/>
      <c r="G26" s="151"/>
      <c r="H26" s="153"/>
      <c r="I26" s="153"/>
      <c r="J26" s="153"/>
      <c r="K26" s="155" t="n">
        <f aca="false">ROUND(SUM(J26+H26+I26),2)</f>
        <v>0</v>
      </c>
      <c r="L26" s="294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266" t="n">
        <f aca="false">ROUND(J26*E26,2)</f>
        <v>0</v>
      </c>
      <c r="P26" s="158" t="n">
        <f aca="false">ROUND(M26+N26+O26,2)</f>
        <v>0</v>
      </c>
      <c r="AMI26" s="0"/>
      <c r="AMJ26" s="0"/>
    </row>
    <row r="27" customFormat="false" ht="13.4" hidden="false" customHeight="false" outlineLevel="1" collapsed="false">
      <c r="A27" s="148"/>
      <c r="B27" s="149"/>
      <c r="C27" s="289" t="s">
        <v>145</v>
      </c>
      <c r="D27" s="151" t="s">
        <v>110</v>
      </c>
      <c r="E27" s="151" t="n">
        <v>515.2</v>
      </c>
      <c r="F27" s="23"/>
      <c r="G27" s="151"/>
      <c r="H27" s="153"/>
      <c r="I27" s="153"/>
      <c r="J27" s="153"/>
      <c r="K27" s="155" t="n">
        <f aca="false">ROUND(SUM(J27+H27+I27),2)</f>
        <v>0</v>
      </c>
      <c r="L27" s="294" t="n">
        <f aca="false">ROUND(F27*$E27,1)</f>
        <v>0</v>
      </c>
      <c r="M27" s="157" t="n">
        <f aca="false">ROUND(E27*H27,2)</f>
        <v>0</v>
      </c>
      <c r="N27" s="157" t="n">
        <f aca="false">ROUND(I27*E27,2)</f>
        <v>0</v>
      </c>
      <c r="O27" s="266" t="n">
        <f aca="false">ROUND(J27*E27,2)</f>
        <v>0</v>
      </c>
      <c r="P27" s="158" t="n">
        <f aca="false">ROUND(M27+N27+O27,2)</f>
        <v>0</v>
      </c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</row>
    <row r="28" customFormat="false" ht="51.4" hidden="false" customHeight="false" outlineLevel="0" collapsed="false">
      <c r="A28" s="148" t="n">
        <v>9</v>
      </c>
      <c r="B28" s="149" t="s">
        <v>67</v>
      </c>
      <c r="C28" s="293" t="s">
        <v>146</v>
      </c>
      <c r="D28" s="21" t="s">
        <v>102</v>
      </c>
      <c r="E28" s="151" t="n">
        <v>184</v>
      </c>
      <c r="F28" s="23"/>
      <c r="G28" s="151"/>
      <c r="H28" s="153"/>
      <c r="I28" s="153"/>
      <c r="J28" s="153"/>
      <c r="K28" s="155" t="n">
        <f aca="false">ROUND(SUM(J28+H28+I28),2)</f>
        <v>0</v>
      </c>
      <c r="L28" s="294" t="n">
        <f aca="false">ROUND(F28*$E28,1)</f>
        <v>0</v>
      </c>
      <c r="M28" s="157" t="n">
        <f aca="false">ROUND(E28*H28,2)</f>
        <v>0</v>
      </c>
      <c r="N28" s="157" t="n">
        <f aca="false">ROUND(I28*E28,2)</f>
        <v>0</v>
      </c>
      <c r="O28" s="266" t="n">
        <f aca="false">ROUND(J28*E28,2)</f>
        <v>0</v>
      </c>
      <c r="P28" s="158" t="n">
        <f aca="false">ROUND(M28+N28+O28,2)</f>
        <v>0</v>
      </c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</row>
    <row r="29" customFormat="false" ht="25.35" hidden="false" customHeight="false" outlineLevel="1" collapsed="false">
      <c r="A29" s="304"/>
      <c r="B29" s="305"/>
      <c r="C29" s="289" t="s">
        <v>147</v>
      </c>
      <c r="D29" s="22" t="s">
        <v>102</v>
      </c>
      <c r="E29" s="151" t="n">
        <v>193.2</v>
      </c>
      <c r="F29" s="306"/>
      <c r="G29" s="306"/>
      <c r="H29" s="307"/>
      <c r="I29" s="307"/>
      <c r="J29" s="307"/>
      <c r="K29" s="308" t="n">
        <f aca="false">ROUND(SUM(J29+H29+I29),2)</f>
        <v>0</v>
      </c>
      <c r="L29" s="309" t="n">
        <f aca="false">ROUND(F29*$E29,1)</f>
        <v>0</v>
      </c>
      <c r="M29" s="310" t="n">
        <f aca="false">ROUND(E29*H29,2)</f>
        <v>0</v>
      </c>
      <c r="N29" s="310" t="n">
        <f aca="false">ROUND(I29*E29,2)</f>
        <v>0</v>
      </c>
      <c r="O29" s="311" t="n">
        <f aca="false">ROUND(J29*E29,2)</f>
        <v>0</v>
      </c>
      <c r="P29" s="312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</row>
    <row r="30" s="211" customFormat="true" ht="25.35" hidden="false" customHeight="false" outlineLevel="1" collapsed="false">
      <c r="A30" s="148"/>
      <c r="B30" s="253"/>
      <c r="C30" s="208" t="s">
        <v>148</v>
      </c>
      <c r="D30" s="206" t="s">
        <v>77</v>
      </c>
      <c r="E30" s="206" t="n">
        <v>736</v>
      </c>
      <c r="F30" s="217"/>
      <c r="G30" s="151"/>
      <c r="H30" s="153"/>
      <c r="I30" s="153"/>
      <c r="J30" s="153"/>
      <c r="K30" s="155" t="n">
        <f aca="false">ROUND(SUM(J30+H30+I30),2)</f>
        <v>0</v>
      </c>
      <c r="L30" s="215" t="n">
        <f aca="false">ROUND(F30*$E30,1)</f>
        <v>0</v>
      </c>
      <c r="M30" s="157" t="n">
        <f aca="false">ROUND(E30*H30,2)</f>
        <v>0</v>
      </c>
      <c r="N30" s="157" t="n">
        <f aca="false">ROUND(I30*E30,2)</f>
        <v>0</v>
      </c>
      <c r="O30" s="157" t="n">
        <f aca="false">ROUND(J30*E30,2)</f>
        <v>0</v>
      </c>
      <c r="P30" s="158" t="n">
        <f aca="false">ROUND(M30+N30+O30,2)</f>
        <v>0</v>
      </c>
      <c r="AMI30" s="0"/>
      <c r="AMJ30" s="0"/>
    </row>
    <row r="31" customFormat="false" ht="13.4" hidden="false" customHeight="false" outlineLevel="1" collapsed="false">
      <c r="A31" s="148"/>
      <c r="B31" s="253"/>
      <c r="C31" s="208" t="s">
        <v>149</v>
      </c>
      <c r="D31" s="206" t="s">
        <v>110</v>
      </c>
      <c r="E31" s="254" t="n">
        <v>1159.2</v>
      </c>
      <c r="F31" s="217"/>
      <c r="G31" s="151"/>
      <c r="H31" s="153"/>
      <c r="I31" s="153"/>
      <c r="J31" s="153"/>
      <c r="K31" s="155" t="n">
        <f aca="false">ROUND(SUM(J31+H31+I31),2)</f>
        <v>0</v>
      </c>
      <c r="L31" s="215" t="n">
        <f aca="false">ROUND(F31*$E31,1)</f>
        <v>0</v>
      </c>
      <c r="M31" s="157" t="n">
        <f aca="false">ROUND(E31*H31,2)</f>
        <v>0</v>
      </c>
      <c r="N31" s="157" t="n">
        <f aca="false">ROUND(I31*E31,2)</f>
        <v>0</v>
      </c>
      <c r="O31" s="157" t="n">
        <f aca="false">ROUND(J31*E31,2)</f>
        <v>0</v>
      </c>
      <c r="P31" s="158" t="n">
        <f aca="false">ROUND(M31+N31+O31,2)</f>
        <v>0</v>
      </c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</row>
    <row r="32" customFormat="false" ht="36.45" hidden="false" customHeight="true" outlineLevel="0" collapsed="false">
      <c r="A32" s="148" t="n">
        <v>10</v>
      </c>
      <c r="B32" s="149" t="s">
        <v>67</v>
      </c>
      <c r="C32" s="150" t="s">
        <v>150</v>
      </c>
      <c r="D32" s="206" t="s">
        <v>90</v>
      </c>
      <c r="E32" s="254" t="n">
        <v>103.5</v>
      </c>
      <c r="F32" s="23"/>
      <c r="G32" s="151"/>
      <c r="H32" s="153"/>
      <c r="I32" s="153"/>
      <c r="J32" s="153"/>
      <c r="K32" s="155" t="n">
        <f aca="false">ROUND(SUM(J32+H32+I32),2)</f>
        <v>0</v>
      </c>
      <c r="L32" s="215" t="n">
        <f aca="false">ROUND(F32*$E32,1)</f>
        <v>0</v>
      </c>
      <c r="M32" s="157" t="n">
        <f aca="false">ROUND(E32*H32,2)</f>
        <v>0</v>
      </c>
      <c r="N32" s="157" t="n">
        <f aca="false">ROUND(I32*E32,2)</f>
        <v>0</v>
      </c>
      <c r="O32" s="157" t="n">
        <f aca="false">ROUND(J32*E32,2)</f>
        <v>0</v>
      </c>
      <c r="P32" s="158" t="n">
        <f aca="false">ROUND(M32+N32+O32,2)</f>
        <v>0</v>
      </c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</row>
    <row r="33" customFormat="false" ht="13.4" hidden="false" customHeight="false" outlineLevel="1" collapsed="false">
      <c r="A33" s="148"/>
      <c r="B33" s="253"/>
      <c r="C33" s="208" t="s">
        <v>151</v>
      </c>
      <c r="D33" s="206" t="s">
        <v>110</v>
      </c>
      <c r="E33" s="254" t="n">
        <v>1035</v>
      </c>
      <c r="F33" s="217"/>
      <c r="G33" s="151"/>
      <c r="H33" s="153"/>
      <c r="I33" s="153"/>
      <c r="J33" s="153"/>
      <c r="K33" s="155" t="n">
        <f aca="false">ROUND(SUM(J33+H33+I33),2)</f>
        <v>0</v>
      </c>
      <c r="L33" s="215" t="n">
        <f aca="false">ROUND(F33*$E33,1)</f>
        <v>0</v>
      </c>
      <c r="M33" s="157" t="n">
        <f aca="false">ROUND(E33*H33,2)</f>
        <v>0</v>
      </c>
      <c r="N33" s="157" t="n">
        <f aca="false">ROUND(I33*E33,2)</f>
        <v>0</v>
      </c>
      <c r="O33" s="157" t="n">
        <f aca="false">ROUND(J33*E33,2)</f>
        <v>0</v>
      </c>
      <c r="P33" s="158" t="n">
        <f aca="false">ROUND(M33+N33+O33,2)</f>
        <v>0</v>
      </c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</row>
    <row r="34" customFormat="false" ht="25.35" hidden="false" customHeight="false" outlineLevel="1" collapsed="false">
      <c r="A34" s="148"/>
      <c r="B34" s="253"/>
      <c r="C34" s="208" t="s">
        <v>152</v>
      </c>
      <c r="D34" s="206" t="s">
        <v>90</v>
      </c>
      <c r="E34" s="254" t="n">
        <v>258.75</v>
      </c>
      <c r="F34" s="217"/>
      <c r="G34" s="151"/>
      <c r="H34" s="153"/>
      <c r="I34" s="153"/>
      <c r="J34" s="153"/>
      <c r="K34" s="155" t="n">
        <f aca="false">ROUND(SUM(J34+H34+I34),2)</f>
        <v>0</v>
      </c>
      <c r="L34" s="215" t="n">
        <f aca="false">ROUND(F34*$E34,1)</f>
        <v>0</v>
      </c>
      <c r="M34" s="157" t="n">
        <f aca="false">ROUND(E34*H34,2)</f>
        <v>0</v>
      </c>
      <c r="N34" s="157" t="n">
        <f aca="false">ROUND(I34*E34,2)</f>
        <v>0</v>
      </c>
      <c r="O34" s="157" t="n">
        <f aca="false">ROUND(J34*E34,2)</f>
        <v>0</v>
      </c>
      <c r="P34" s="158" t="n">
        <f aca="false">ROUND(M34+N34+O34,2)</f>
        <v>0</v>
      </c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</row>
    <row r="35" customFormat="false" ht="37.3" hidden="false" customHeight="true" outlineLevel="0" collapsed="false">
      <c r="A35" s="148" t="n">
        <v>11</v>
      </c>
      <c r="B35" s="149" t="s">
        <v>67</v>
      </c>
      <c r="C35" s="150" t="s">
        <v>153</v>
      </c>
      <c r="D35" s="206" t="s">
        <v>90</v>
      </c>
      <c r="E35" s="254" t="n">
        <v>103.5</v>
      </c>
      <c r="F35" s="23"/>
      <c r="G35" s="151"/>
      <c r="H35" s="153"/>
      <c r="I35" s="153"/>
      <c r="J35" s="153"/>
      <c r="K35" s="264" t="n">
        <f aca="false">ROUND(SUM(J35+H35+I35),2)</f>
        <v>0</v>
      </c>
      <c r="L35" s="265" t="n">
        <f aca="false">ROUND(F35*$E35,1)</f>
        <v>0</v>
      </c>
      <c r="M35" s="266" t="n">
        <f aca="false">ROUND(E35*H35,2)</f>
        <v>0</v>
      </c>
      <c r="N35" s="266" t="n">
        <f aca="false">ROUND(I35*E35,2)</f>
        <v>0</v>
      </c>
      <c r="O35" s="266" t="n">
        <f aca="false">ROUND(J35*E35,2)</f>
        <v>0</v>
      </c>
      <c r="P35" s="267" t="n">
        <f aca="false">ROUND(M35+N35+O35,2)</f>
        <v>0</v>
      </c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</row>
    <row r="36" customFormat="false" ht="13.4" hidden="false" customHeight="false" outlineLevel="1" collapsed="false">
      <c r="A36" s="148"/>
      <c r="B36" s="149"/>
      <c r="C36" s="208" t="s">
        <v>154</v>
      </c>
      <c r="D36" s="206" t="s">
        <v>110</v>
      </c>
      <c r="E36" s="151" t="n">
        <v>26.91</v>
      </c>
      <c r="F36" s="23"/>
      <c r="G36" s="151"/>
      <c r="H36" s="153"/>
      <c r="I36" s="153"/>
      <c r="J36" s="153"/>
      <c r="K36" s="264" t="n">
        <f aca="false">ROUND(SUM(J36+H36+I36),2)</f>
        <v>0</v>
      </c>
      <c r="L36" s="265" t="n">
        <f aca="false">ROUND(F36*$E36,1)</f>
        <v>0</v>
      </c>
      <c r="M36" s="266" t="n">
        <f aca="false">ROUND(E36*H36,2)</f>
        <v>0</v>
      </c>
      <c r="N36" s="266" t="n">
        <f aca="false">ROUND(I36*E36,2)</f>
        <v>0</v>
      </c>
      <c r="O36" s="266" t="n">
        <f aca="false">ROUND(J36*E36,2)</f>
        <v>0</v>
      </c>
      <c r="P36" s="267" t="n">
        <f aca="false">ROUND(M36+N36+O36,2)</f>
        <v>0</v>
      </c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</row>
    <row r="37" customFormat="false" ht="25.35" hidden="false" customHeight="false" outlineLevel="1" collapsed="false">
      <c r="A37" s="148"/>
      <c r="B37" s="149"/>
      <c r="C37" s="208" t="s">
        <v>155</v>
      </c>
      <c r="D37" s="206" t="s">
        <v>110</v>
      </c>
      <c r="E37" s="21" t="n">
        <v>310.5</v>
      </c>
      <c r="F37" s="23"/>
      <c r="G37" s="151"/>
      <c r="H37" s="153"/>
      <c r="I37" s="153"/>
      <c r="J37" s="153"/>
      <c r="K37" s="264" t="n">
        <f aca="false">ROUND(SUM(J37+H37+I37),2)</f>
        <v>0</v>
      </c>
      <c r="L37" s="265" t="n">
        <f aca="false">ROUND(F37*$E37,1)</f>
        <v>0</v>
      </c>
      <c r="M37" s="266" t="n">
        <f aca="false">ROUND(E37*H37,2)</f>
        <v>0</v>
      </c>
      <c r="N37" s="266" t="n">
        <f aca="false">ROUND(I37*E37,2)</f>
        <v>0</v>
      </c>
      <c r="O37" s="266" t="n">
        <f aca="false">ROUND(J37*E37,2)</f>
        <v>0</v>
      </c>
      <c r="P37" s="267" t="n">
        <f aca="false">ROUND(M37+N37+O37,2)</f>
        <v>0</v>
      </c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</row>
    <row r="38" customFormat="false" ht="42.75" hidden="false" customHeight="true" outlineLevel="0" collapsed="false">
      <c r="A38" s="148" t="n">
        <v>12</v>
      </c>
      <c r="B38" s="149" t="s">
        <v>67</v>
      </c>
      <c r="C38" s="150" t="s">
        <v>156</v>
      </c>
      <c r="D38" s="206" t="s">
        <v>90</v>
      </c>
      <c r="E38" s="254" t="n">
        <v>34.5</v>
      </c>
      <c r="F38" s="23"/>
      <c r="G38" s="151"/>
      <c r="H38" s="153"/>
      <c r="I38" s="153"/>
      <c r="J38" s="153"/>
      <c r="K38" s="264" t="n">
        <f aca="false">ROUND(SUM(J38+H38+I38),2)</f>
        <v>0</v>
      </c>
      <c r="L38" s="265" t="n">
        <f aca="false">ROUND(F38*$E38,1)</f>
        <v>0</v>
      </c>
      <c r="M38" s="266" t="n">
        <f aca="false">ROUND(E38*H38,2)</f>
        <v>0</v>
      </c>
      <c r="N38" s="266" t="n">
        <f aca="false">ROUND(I38*E38,2)</f>
        <v>0</v>
      </c>
      <c r="O38" s="266" t="n">
        <f aca="false">ROUND(J38*E38,2)</f>
        <v>0</v>
      </c>
      <c r="P38" s="267" t="n">
        <f aca="false">ROUND(M38+N38+O38,2)</f>
        <v>0</v>
      </c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</row>
    <row r="39" s="295" customFormat="true" ht="13.4" hidden="false" customHeight="false" outlineLevel="1" collapsed="false">
      <c r="A39" s="148"/>
      <c r="B39" s="149"/>
      <c r="C39" s="289" t="s">
        <v>145</v>
      </c>
      <c r="D39" s="151" t="s">
        <v>110</v>
      </c>
      <c r="E39" s="151" t="n">
        <v>96.6</v>
      </c>
      <c r="F39" s="23"/>
      <c r="G39" s="151"/>
      <c r="H39" s="153"/>
      <c r="I39" s="153"/>
      <c r="J39" s="153"/>
      <c r="K39" s="155" t="n">
        <f aca="false">ROUND(SUM(J39+H39+I39),2)</f>
        <v>0</v>
      </c>
      <c r="L39" s="294" t="n">
        <f aca="false">ROUND(F39*$E39,1)</f>
        <v>0</v>
      </c>
      <c r="M39" s="157" t="n">
        <f aca="false">ROUND(E39*H39,2)</f>
        <v>0</v>
      </c>
      <c r="N39" s="157" t="n">
        <f aca="false">ROUND(I39*E39,2)</f>
        <v>0</v>
      </c>
      <c r="O39" s="266" t="n">
        <f aca="false">ROUND(J39*E39,2)</f>
        <v>0</v>
      </c>
      <c r="P39" s="158" t="n">
        <f aca="false">ROUND(M39+N39+O39,2)</f>
        <v>0</v>
      </c>
      <c r="AMI39" s="0"/>
      <c r="AMJ39" s="0"/>
    </row>
    <row r="40" s="211" customFormat="true" ht="13.4" hidden="false" customHeight="false" outlineLevel="0" collapsed="false">
      <c r="A40" s="151"/>
      <c r="B40" s="243"/>
      <c r="C40" s="244" t="s">
        <v>157</v>
      </c>
      <c r="D40" s="245"/>
      <c r="E40" s="254"/>
      <c r="F40" s="208"/>
      <c r="G40" s="208"/>
      <c r="H40" s="208"/>
      <c r="I40" s="208"/>
      <c r="J40" s="153"/>
      <c r="K40" s="208"/>
      <c r="L40" s="246" t="n">
        <f aca="false">SUM(L18:L39)</f>
        <v>0</v>
      </c>
      <c r="M40" s="247" t="n">
        <f aca="false">SUM(M18:M39)</f>
        <v>0</v>
      </c>
      <c r="N40" s="247" t="n">
        <f aca="false">SUM(N18:N39)</f>
        <v>0</v>
      </c>
      <c r="O40" s="247" t="n">
        <f aca="false">SUM(O18:O39)</f>
        <v>0</v>
      </c>
      <c r="P40" s="248" t="n">
        <f aca="false">SUM(P18:P39)</f>
        <v>0</v>
      </c>
      <c r="AMI40" s="0"/>
      <c r="AMJ40" s="0"/>
    </row>
    <row r="41" customFormat="false" ht="12.8" hidden="false" customHeight="false" outlineLevel="0" collapsed="false">
      <c r="A41" s="151"/>
      <c r="B41" s="204"/>
      <c r="C41" s="205" t="s">
        <v>158</v>
      </c>
      <c r="D41" s="206"/>
      <c r="E41" s="206"/>
      <c r="F41" s="208"/>
      <c r="G41" s="208"/>
      <c r="H41" s="208"/>
      <c r="I41" s="208"/>
      <c r="J41" s="153"/>
      <c r="K41" s="208"/>
      <c r="L41" s="209"/>
      <c r="M41" s="210"/>
      <c r="N41" s="210"/>
      <c r="O41" s="210"/>
      <c r="P41" s="313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</row>
    <row r="42" customFormat="false" ht="37.3" hidden="false" customHeight="false" outlineLevel="0" collapsed="false">
      <c r="A42" s="148" t="n">
        <v>13</v>
      </c>
      <c r="B42" s="149" t="s">
        <v>67</v>
      </c>
      <c r="C42" s="212" t="s">
        <v>159</v>
      </c>
      <c r="D42" s="206" t="s">
        <v>98</v>
      </c>
      <c r="E42" s="254" t="n">
        <v>50.5</v>
      </c>
      <c r="F42" s="23"/>
      <c r="G42" s="151"/>
      <c r="H42" s="214"/>
      <c r="I42" s="153"/>
      <c r="J42" s="153"/>
      <c r="K42" s="155" t="n">
        <f aca="false">ROUND(SUM(J42+H42+I42),2)</f>
        <v>0</v>
      </c>
      <c r="L42" s="215" t="n">
        <f aca="false">ROUND(F42*$E42,1)</f>
        <v>0</v>
      </c>
      <c r="M42" s="157" t="n">
        <f aca="false">ROUND(E42*H42,2)</f>
        <v>0</v>
      </c>
      <c r="N42" s="157" t="n">
        <f aca="false">ROUND(I42*E42,2)</f>
        <v>0</v>
      </c>
      <c r="O42" s="157" t="n">
        <f aca="false">ROUND(J42*E42,2)</f>
        <v>0</v>
      </c>
      <c r="P42" s="158" t="n">
        <f aca="false">ROUND(M42+N42+O42,2)</f>
        <v>0</v>
      </c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</row>
    <row r="43" customFormat="false" ht="13.4" hidden="false" customHeight="false" outlineLevel="1" collapsed="false">
      <c r="A43" s="148"/>
      <c r="B43" s="314"/>
      <c r="C43" s="315" t="s">
        <v>160</v>
      </c>
      <c r="D43" s="151" t="s">
        <v>104</v>
      </c>
      <c r="E43" s="316" t="n">
        <v>100.1</v>
      </c>
      <c r="F43" s="145"/>
      <c r="G43" s="151"/>
      <c r="H43" s="170"/>
      <c r="I43" s="170"/>
      <c r="J43" s="153"/>
      <c r="K43" s="317" t="n">
        <f aca="false">ROUND(SUM(J43+H43+I43),2)</f>
        <v>0</v>
      </c>
      <c r="L43" s="215" t="n">
        <f aca="false">ROUND(F43*$E43,1)</f>
        <v>0</v>
      </c>
      <c r="M43" s="157" t="n">
        <f aca="false">ROUND(E43*H43,2)</f>
        <v>0</v>
      </c>
      <c r="N43" s="157" t="n">
        <f aca="false">ROUND(I43*E43,2)</f>
        <v>0</v>
      </c>
      <c r="O43" s="157" t="n">
        <f aca="false">ROUND(J43*E43,2)</f>
        <v>0</v>
      </c>
      <c r="P43" s="158" t="n">
        <f aca="false">ROUND(M43+N43+O43,2)</f>
        <v>0</v>
      </c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</row>
    <row r="44" s="322" customFormat="true" ht="37.3" hidden="false" customHeight="false" outlineLevel="0" collapsed="false">
      <c r="A44" s="318" t="n">
        <v>14</v>
      </c>
      <c r="B44" s="149" t="s">
        <v>67</v>
      </c>
      <c r="C44" s="319" t="s">
        <v>161</v>
      </c>
      <c r="D44" s="320" t="s">
        <v>102</v>
      </c>
      <c r="E44" s="321" t="n">
        <v>102</v>
      </c>
      <c r="F44" s="23"/>
      <c r="G44" s="151"/>
      <c r="H44" s="153"/>
      <c r="I44" s="153"/>
      <c r="J44" s="153"/>
      <c r="K44" s="317" t="n">
        <f aca="false">ROUND(SUM(J44+H44+I44),2)</f>
        <v>0</v>
      </c>
      <c r="L44" s="215" t="n">
        <f aca="false">ROUND(F44*$E44,1)</f>
        <v>0</v>
      </c>
      <c r="M44" s="157" t="n">
        <f aca="false">ROUND(E44*H44,2)</f>
        <v>0</v>
      </c>
      <c r="N44" s="157" t="n">
        <f aca="false">ROUND(I44*E44,2)</f>
        <v>0</v>
      </c>
      <c r="O44" s="157" t="n">
        <f aca="false">ROUND(J44*E44,2)</f>
        <v>0</v>
      </c>
      <c r="P44" s="158" t="n">
        <f aca="false">ROUND(M44+N44+O44,2)</f>
        <v>0</v>
      </c>
      <c r="AMI44" s="0"/>
      <c r="AMJ44" s="0"/>
    </row>
    <row r="45" customFormat="false" ht="13.4" hidden="false" customHeight="false" outlineLevel="1" collapsed="false">
      <c r="A45" s="323"/>
      <c r="B45" s="324"/>
      <c r="C45" s="325" t="s">
        <v>103</v>
      </c>
      <c r="D45" s="320" t="s">
        <v>104</v>
      </c>
      <c r="E45" s="316" t="n">
        <v>12.2</v>
      </c>
      <c r="F45" s="23"/>
      <c r="G45" s="151"/>
      <c r="H45" s="153"/>
      <c r="I45" s="153"/>
      <c r="J45" s="153"/>
      <c r="K45" s="317" t="n">
        <f aca="false">ROUND(SUM(J45+H45+I45),2)</f>
        <v>0</v>
      </c>
      <c r="L45" s="215" t="n">
        <f aca="false">ROUND(F45*$E45,1)</f>
        <v>0</v>
      </c>
      <c r="M45" s="157" t="n">
        <f aca="false">ROUND(E45*H45,2)</f>
        <v>0</v>
      </c>
      <c r="N45" s="157" t="n">
        <f aca="false">ROUND(I45*E45,2)</f>
        <v>0</v>
      </c>
      <c r="O45" s="157" t="n">
        <f aca="false">ROUND(J45*E45,2)</f>
        <v>0</v>
      </c>
      <c r="P45" s="158" t="n">
        <f aca="false">ROUND(M45+N45+O45,2)</f>
        <v>0</v>
      </c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</row>
    <row r="46" s="211" customFormat="true" ht="37.3" hidden="false" customHeight="false" outlineLevel="0" collapsed="false">
      <c r="A46" s="148" t="n">
        <v>15</v>
      </c>
      <c r="B46" s="149" t="s">
        <v>67</v>
      </c>
      <c r="C46" s="326" t="s">
        <v>162</v>
      </c>
      <c r="D46" s="320" t="s">
        <v>102</v>
      </c>
      <c r="E46" s="321" t="n">
        <v>72.1</v>
      </c>
      <c r="F46" s="23"/>
      <c r="G46" s="151"/>
      <c r="H46" s="153"/>
      <c r="I46" s="153"/>
      <c r="J46" s="153"/>
      <c r="K46" s="317" t="n">
        <f aca="false">ROUND(SUM(J46+H46+I46),2)</f>
        <v>0</v>
      </c>
      <c r="L46" s="215" t="n">
        <f aca="false">ROUND(F46*$E46,1)</f>
        <v>0</v>
      </c>
      <c r="M46" s="157" t="n">
        <f aca="false">ROUND(E46*H46,2)</f>
        <v>0</v>
      </c>
      <c r="N46" s="157" t="n">
        <f aca="false">ROUND(I46*E46,2)</f>
        <v>0</v>
      </c>
      <c r="O46" s="157" t="n">
        <f aca="false">ROUND(J46*E46,2)</f>
        <v>0</v>
      </c>
      <c r="P46" s="158" t="n">
        <f aca="false">ROUND(M46+N46+O46,2)</f>
        <v>0</v>
      </c>
      <c r="AMI46" s="0"/>
      <c r="AMJ46" s="0"/>
    </row>
    <row r="47" customFormat="false" ht="13.4" hidden="false" customHeight="false" outlineLevel="1" collapsed="false">
      <c r="A47" s="148"/>
      <c r="B47" s="314"/>
      <c r="C47" s="315" t="s">
        <v>160</v>
      </c>
      <c r="D47" s="151" t="s">
        <v>104</v>
      </c>
      <c r="E47" s="316" t="n">
        <v>8.5</v>
      </c>
      <c r="F47" s="145"/>
      <c r="G47" s="151"/>
      <c r="H47" s="153"/>
      <c r="I47" s="153"/>
      <c r="J47" s="170"/>
      <c r="K47" s="317" t="n">
        <f aca="false">ROUND(SUM(J47+H47+I47),2)</f>
        <v>0</v>
      </c>
      <c r="L47" s="215" t="n">
        <f aca="false">ROUND(F47*$E47,1)</f>
        <v>0</v>
      </c>
      <c r="M47" s="157" t="n">
        <f aca="false">ROUND(E47*H47,2)</f>
        <v>0</v>
      </c>
      <c r="N47" s="157" t="n">
        <f aca="false">ROUND(I47*E47,2)</f>
        <v>0</v>
      </c>
      <c r="O47" s="157" t="n">
        <f aca="false">ROUND(J47*E47,2)</f>
        <v>0</v>
      </c>
      <c r="P47" s="158" t="n">
        <f aca="false">ROUND(M47+N47+O47,2)</f>
        <v>0</v>
      </c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</row>
    <row r="48" s="322" customFormat="true" ht="25.35" hidden="false" customHeight="false" outlineLevel="0" collapsed="false">
      <c r="A48" s="318" t="n">
        <v>16</v>
      </c>
      <c r="B48" s="149" t="s">
        <v>67</v>
      </c>
      <c r="C48" s="319" t="s">
        <v>163</v>
      </c>
      <c r="D48" s="320" t="s">
        <v>102</v>
      </c>
      <c r="E48" s="321" t="n">
        <v>64</v>
      </c>
      <c r="F48" s="23"/>
      <c r="G48" s="151"/>
      <c r="H48" s="153"/>
      <c r="I48" s="153"/>
      <c r="J48" s="153"/>
      <c r="K48" s="317" t="n">
        <f aca="false">ROUND(SUM(J48+H48+I48),2)</f>
        <v>0</v>
      </c>
      <c r="L48" s="215" t="n">
        <f aca="false">ROUND(F48*$E48,1)</f>
        <v>0</v>
      </c>
      <c r="M48" s="157" t="n">
        <f aca="false">ROUND(E48*H48,2)</f>
        <v>0</v>
      </c>
      <c r="N48" s="157" t="n">
        <f aca="false">ROUND(I48*E48,2)</f>
        <v>0</v>
      </c>
      <c r="O48" s="157" t="n">
        <f aca="false">ROUND(J48*E48,2)</f>
        <v>0</v>
      </c>
      <c r="P48" s="158" t="n">
        <f aca="false">ROUND(M48+N48+O48,2)</f>
        <v>0</v>
      </c>
      <c r="AMI48" s="0"/>
      <c r="AMJ48" s="0"/>
    </row>
    <row r="49" customFormat="false" ht="25.35" hidden="false" customHeight="false" outlineLevel="1" collapsed="false">
      <c r="A49" s="323"/>
      <c r="B49" s="324"/>
      <c r="C49" s="325" t="s">
        <v>164</v>
      </c>
      <c r="D49" s="320" t="s">
        <v>102</v>
      </c>
      <c r="E49" s="316" t="n">
        <v>67.2</v>
      </c>
      <c r="F49" s="327"/>
      <c r="G49" s="151"/>
      <c r="H49" s="153"/>
      <c r="I49" s="153"/>
      <c r="J49" s="214"/>
      <c r="K49" s="317" t="n">
        <f aca="false">ROUND(SUM(J49+H49+I49),2)</f>
        <v>0</v>
      </c>
      <c r="L49" s="215" t="n">
        <f aca="false">ROUND(F49*$E49,1)</f>
        <v>0</v>
      </c>
      <c r="M49" s="157" t="n">
        <f aca="false">ROUND(E49*H49,2)</f>
        <v>0</v>
      </c>
      <c r="N49" s="157" t="n">
        <f aca="false">ROUND(I49*E49,2)</f>
        <v>0</v>
      </c>
      <c r="O49" s="157" t="n">
        <f aca="false">ROUND(J49*E49,2)</f>
        <v>0</v>
      </c>
      <c r="P49" s="158" t="n">
        <f aca="false">ROUND(M49+N49+O49,2)</f>
        <v>0</v>
      </c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</row>
    <row r="50" customFormat="false" ht="25.35" hidden="false" customHeight="false" outlineLevel="0" collapsed="false">
      <c r="A50" s="318" t="n">
        <v>17</v>
      </c>
      <c r="B50" s="149" t="s">
        <v>67</v>
      </c>
      <c r="C50" s="328" t="s">
        <v>165</v>
      </c>
      <c r="D50" s="329" t="s">
        <v>166</v>
      </c>
      <c r="E50" s="316" t="n">
        <v>120</v>
      </c>
      <c r="F50" s="327"/>
      <c r="G50" s="151"/>
      <c r="H50" s="214"/>
      <c r="I50" s="153"/>
      <c r="J50" s="153"/>
      <c r="K50" s="317" t="n">
        <f aca="false">ROUND(SUM(J50+H50+I50),2)</f>
        <v>0</v>
      </c>
      <c r="L50" s="215" t="n">
        <f aca="false">ROUND(F50*$E50,1)</f>
        <v>0</v>
      </c>
      <c r="M50" s="157" t="n">
        <f aca="false">ROUND(E50*H50,2)</f>
        <v>0</v>
      </c>
      <c r="N50" s="157" t="n">
        <f aca="false">ROUND(I50*E50,2)</f>
        <v>0</v>
      </c>
      <c r="O50" s="157" t="n">
        <f aca="false">ROUND(J50*E50,2)</f>
        <v>0</v>
      </c>
      <c r="P50" s="158" t="n">
        <f aca="false">ROUND(M50+N50+O50,2)</f>
        <v>0</v>
      </c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</row>
    <row r="51" s="225" customFormat="true" ht="13.4" hidden="false" customHeight="false" outlineLevel="1" collapsed="false">
      <c r="A51" s="226"/>
      <c r="B51" s="227"/>
      <c r="C51" s="330" t="s">
        <v>167</v>
      </c>
      <c r="D51" s="331" t="s">
        <v>166</v>
      </c>
      <c r="E51" s="229" t="n">
        <v>132</v>
      </c>
      <c r="F51" s="332"/>
      <c r="G51" s="152" t="n">
        <v>0</v>
      </c>
      <c r="H51" s="333" t="n">
        <f aca="false">ROUND(F51*G51,2)</f>
        <v>0</v>
      </c>
      <c r="I51" s="154"/>
      <c r="J51" s="153" t="n">
        <v>0</v>
      </c>
      <c r="K51" s="221" t="n">
        <f aca="false">ROUND(SUM(J51+H51+I51),2)</f>
        <v>0</v>
      </c>
      <c r="L51" s="222" t="n">
        <f aca="false">ROUND(F51*$E51,1)</f>
        <v>0</v>
      </c>
      <c r="M51" s="223" t="n">
        <f aca="false">ROUND(E51*H51,2)</f>
        <v>0</v>
      </c>
      <c r="N51" s="223" t="n">
        <f aca="false">ROUND(I51*E51,2)</f>
        <v>0</v>
      </c>
      <c r="O51" s="223" t="n">
        <f aca="false">ROUND(J51*E51,2)</f>
        <v>0</v>
      </c>
      <c r="P51" s="224" t="n">
        <f aca="false">ROUND(M51+N51+O51,2)</f>
        <v>0</v>
      </c>
      <c r="AMI51" s="0"/>
      <c r="AMJ51" s="0"/>
    </row>
    <row r="52" s="322" customFormat="true" ht="13.4" hidden="false" customHeight="false" outlineLevel="1" collapsed="false">
      <c r="A52" s="323"/>
      <c r="B52" s="324"/>
      <c r="C52" s="334" t="s">
        <v>168</v>
      </c>
      <c r="D52" s="320" t="s">
        <v>104</v>
      </c>
      <c r="E52" s="229" t="n">
        <v>2.5</v>
      </c>
      <c r="F52" s="335"/>
      <c r="G52" s="151" t="n">
        <v>0</v>
      </c>
      <c r="H52" s="214" t="n">
        <f aca="false">ROUND(F52*G52,2)</f>
        <v>0</v>
      </c>
      <c r="I52" s="153"/>
      <c r="J52" s="153" t="n">
        <v>0</v>
      </c>
      <c r="K52" s="317" t="n">
        <f aca="false">ROUND(SUM(J52+H52+I52),2)</f>
        <v>0</v>
      </c>
      <c r="L52" s="215" t="n">
        <f aca="false">ROUND(F52*$E52,1)</f>
        <v>0</v>
      </c>
      <c r="M52" s="157" t="n">
        <f aca="false">ROUND(E52*H52,2)</f>
        <v>0</v>
      </c>
      <c r="N52" s="157" t="n">
        <f aca="false">ROUND(I52*E52,2)</f>
        <v>0</v>
      </c>
      <c r="O52" s="157" t="n">
        <f aca="false">ROUND(J52*E52,2)</f>
        <v>0</v>
      </c>
      <c r="P52" s="158" t="n">
        <f aca="false">ROUND(M52+N52+O52,2)</f>
        <v>0</v>
      </c>
      <c r="AMI52" s="0"/>
      <c r="AMJ52" s="0"/>
    </row>
    <row r="53" s="211" customFormat="true" ht="13.4" hidden="false" customHeight="false" outlineLevel="0" collapsed="false">
      <c r="A53" s="151"/>
      <c r="B53" s="243"/>
      <c r="C53" s="244" t="s">
        <v>169</v>
      </c>
      <c r="D53" s="245"/>
      <c r="E53" s="213"/>
      <c r="F53" s="208"/>
      <c r="G53" s="208"/>
      <c r="H53" s="208"/>
      <c r="I53" s="208"/>
      <c r="J53" s="153" t="n">
        <v>0</v>
      </c>
      <c r="K53" s="208"/>
      <c r="L53" s="246" t="n">
        <f aca="false">SUM(L42:L52)</f>
        <v>0</v>
      </c>
      <c r="M53" s="247" t="n">
        <f aca="false">SUM(M42:M52)</f>
        <v>0</v>
      </c>
      <c r="N53" s="247" t="n">
        <f aca="false">SUM(N42:N52)</f>
        <v>0</v>
      </c>
      <c r="O53" s="247" t="n">
        <f aca="false">SUM(O42:O52)</f>
        <v>0</v>
      </c>
      <c r="P53" s="248" t="n">
        <f aca="false">SUM(P42:P52)</f>
        <v>0</v>
      </c>
      <c r="AMI53" s="0"/>
      <c r="AMJ53" s="0"/>
    </row>
    <row r="54" s="180" customFormat="true" ht="12.8" hidden="false" customHeight="false" outlineLevel="0" collapsed="false">
      <c r="A54" s="166"/>
      <c r="B54" s="272"/>
      <c r="C54" s="273"/>
      <c r="D54" s="166"/>
      <c r="E54" s="166"/>
      <c r="F54" s="166"/>
      <c r="G54" s="166"/>
      <c r="H54" s="166"/>
      <c r="I54" s="166"/>
      <c r="J54" s="166"/>
      <c r="K54" s="166"/>
      <c r="L54" s="274"/>
      <c r="M54" s="275"/>
      <c r="N54" s="275"/>
      <c r="O54" s="275"/>
      <c r="P54" s="275"/>
      <c r="AMI54" s="0"/>
      <c r="AMJ54" s="0"/>
    </row>
    <row r="55" customFormat="false" ht="13.4" hidden="false" customHeight="false" outlineLevel="0" collapsed="false">
      <c r="A55" s="151"/>
      <c r="B55" s="174"/>
      <c r="C55" s="175"/>
      <c r="D55" s="21"/>
      <c r="E55" s="21"/>
      <c r="F55" s="22"/>
      <c r="G55" s="22"/>
      <c r="H55" s="22"/>
      <c r="I55" s="22"/>
      <c r="J55" s="176" t="s">
        <v>91</v>
      </c>
      <c r="K55" s="22"/>
      <c r="L55" s="177" t="n">
        <f aca="false">L40+L53</f>
        <v>0</v>
      </c>
      <c r="M55" s="178" t="n">
        <f aca="false">M40+M53</f>
        <v>0</v>
      </c>
      <c r="N55" s="178" t="n">
        <f aca="false">N40+N53</f>
        <v>0</v>
      </c>
      <c r="O55" s="178" t="n">
        <f aca="false">O40+O53</f>
        <v>0</v>
      </c>
      <c r="P55" s="178" t="n">
        <f aca="false">P40+P53</f>
        <v>0</v>
      </c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</row>
    <row r="56" s="284" customFormat="true" ht="12.8" hidden="false" customHeight="false" outlineLevel="0" collapsed="false">
      <c r="A56" s="277"/>
      <c r="B56" s="278"/>
      <c r="C56" s="279"/>
      <c r="D56" s="280"/>
      <c r="E56" s="280"/>
      <c r="F56" s="281"/>
      <c r="G56" s="281"/>
      <c r="H56" s="281"/>
      <c r="I56" s="280"/>
      <c r="J56" s="186"/>
      <c r="K56" s="281"/>
      <c r="L56" s="282"/>
      <c r="M56" s="283"/>
      <c r="N56" s="283"/>
      <c r="O56" s="283"/>
      <c r="P56" s="283"/>
      <c r="AMI56" s="0"/>
      <c r="AMJ56" s="0"/>
    </row>
    <row r="57" s="287" customFormat="true" ht="13.8" hidden="false" customHeight="false" outlineLevel="0" collapsed="false">
      <c r="A57" s="189"/>
      <c r="B57" s="201"/>
      <c r="C57" s="285"/>
      <c r="D57" s="190"/>
      <c r="E57" s="190"/>
      <c r="F57" s="33"/>
      <c r="G57" s="33"/>
      <c r="H57" s="33"/>
      <c r="I57" s="190"/>
      <c r="J57" s="33"/>
      <c r="K57" s="33"/>
      <c r="L57" s="286"/>
      <c r="M57" s="33"/>
      <c r="N57" s="33"/>
      <c r="O57" s="186"/>
      <c r="P57" s="192"/>
      <c r="AMI57" s="0"/>
      <c r="AMJ57" s="0"/>
    </row>
    <row r="58" customFormat="false" ht="12.8" hidden="false" customHeight="false" outlineLevel="0" collapsed="false">
      <c r="A58" s="189"/>
      <c r="B58" s="201"/>
      <c r="C58" s="336"/>
      <c r="D58" s="190"/>
      <c r="E58" s="190"/>
      <c r="F58" s="33"/>
      <c r="G58" s="33"/>
      <c r="H58" s="33"/>
      <c r="I58" s="190"/>
      <c r="J58" s="33"/>
      <c r="K58" s="33"/>
      <c r="L58" s="286"/>
      <c r="M58" s="33"/>
      <c r="N58" s="33"/>
      <c r="O58" s="186"/>
      <c r="P58" s="192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</row>
    <row r="59" s="193" customFormat="true" ht="13.8" hidden="false" customHeight="false" outlineLevel="0" collapsed="false">
      <c r="A59" s="288"/>
      <c r="B59" s="199"/>
      <c r="C59" s="191" t="s">
        <v>92</v>
      </c>
      <c r="D59" s="191"/>
      <c r="E59" s="1"/>
      <c r="F59" s="33"/>
      <c r="G59" s="1"/>
      <c r="H59" s="1"/>
      <c r="I59" s="191"/>
      <c r="J59" s="1"/>
      <c r="K59" s="1"/>
      <c r="L59" s="1"/>
      <c r="M59" s="191"/>
      <c r="N59" s="1"/>
      <c r="O59" s="180"/>
      <c r="P59" s="1"/>
      <c r="AMI59" s="0"/>
      <c r="AMJ59" s="0"/>
    </row>
    <row r="60" customFormat="false" ht="12.8" hidden="false" customHeight="false" outlineLevel="0" collapsed="false">
      <c r="A60" s="288"/>
      <c r="B60" s="199"/>
      <c r="C60" s="44" t="s">
        <v>23</v>
      </c>
      <c r="E60" s="1"/>
      <c r="F60" s="33"/>
      <c r="L60" s="1"/>
      <c r="M60" s="180"/>
      <c r="O60" s="18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conditionalFormatting sqref="D52">
    <cfRule type="cellIs" priority="2" operator="equal" aboveAverage="0" equalAverage="0" bottom="0" percent="0" rank="0" text="" dxfId="0">
      <formula>0</formula>
    </cfRule>
    <cfRule type="expression" priority="3" aboveAverage="0" equalAverage="0" bottom="0" percent="0" rank="0" text="" dxfId="1">
      <formula>NA()</formula>
    </cfRule>
  </conditionalFormatting>
  <printOptions headings="false" gridLines="false" gridLinesSet="true" horizontalCentered="true" verticalCentered="false"/>
  <pageMargins left="0" right="0" top="0.984027777777778" bottom="0.7875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128"/>
  <sheetViews>
    <sheetView windowProtection="false" showFormulas="false" showGridLines="true" showRowColHeaders="true" showZeros="false" rightToLeft="false" tabSelected="false" showOutlineSymbols="true" defaultGridColor="true" view="normal" topLeftCell="A91" colorId="64" zoomScale="90" zoomScaleNormal="90" zoomScalePageLayoutView="90" workbookViewId="0">
      <selection pane="topLeft" activeCell="C106" activeCellId="0" sqref="C106"/>
    </sheetView>
  </sheetViews>
  <sheetFormatPr defaultRowHeight="12.8"/>
  <cols>
    <col collapsed="false" hidden="false" max="1" min="1" style="194" width="4.72448979591837"/>
    <col collapsed="false" hidden="false" max="2" min="2" style="195" width="4.18367346938776"/>
    <col collapsed="false" hidden="false" max="3" min="3" style="1" width="45.4897959183674"/>
    <col collapsed="false" hidden="false" max="4" min="4" style="1" width="6.20918367346939"/>
    <col collapsed="false" hidden="false" max="5" min="5" style="103" width="8.77551020408163"/>
    <col collapsed="false" hidden="false" max="6" min="6" style="104" width="6.75"/>
    <col collapsed="false" hidden="false" max="8" min="7" style="1" width="7.56122448979592"/>
    <col collapsed="false" hidden="false" max="9" min="9" style="1" width="11.5204081632653"/>
    <col collapsed="false" hidden="false" max="10" min="10" style="1" width="9.98979591836735"/>
    <col collapsed="false" hidden="false" max="11" min="11" style="1" width="9.17857142857143"/>
    <col collapsed="false" hidden="false" max="12" min="12" style="196" width="7.56122448979592"/>
    <col collapsed="false" hidden="false" max="13" min="13" style="1" width="10.8010204081633"/>
    <col collapsed="false" hidden="false" max="14" min="14" style="1" width="10.9336734693878"/>
    <col collapsed="false" hidden="false" max="15" min="15" style="1" width="10.2602040816327"/>
    <col collapsed="false" hidden="false" max="16" min="16" style="1" width="10.6632653061225"/>
    <col collapsed="false" hidden="false" max="1023" min="17" style="1" width="9.04591836734694"/>
  </cols>
  <sheetData>
    <row r="1" customFormat="false" ht="13.8" hidden="tru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12.8" hidden="tru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2.8" hidden="tru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170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171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P123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</row>
    <row r="12" customFormat="false" ht="13.8" hidden="false" customHeight="fals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</row>
    <row r="14" customFormat="false" ht="59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</row>
    <row r="15" customFormat="false" ht="23.25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</row>
    <row r="16" s="140" customFormat="true" ht="12.8" hidden="false" customHeight="fals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J16" s="0"/>
    </row>
    <row r="17" s="211" customFormat="true" ht="13.4" hidden="false" customHeight="false" outlineLevel="0" collapsed="false">
      <c r="A17" s="148"/>
      <c r="B17" s="337"/>
      <c r="C17" s="338" t="s">
        <v>172</v>
      </c>
      <c r="D17" s="206"/>
      <c r="E17" s="207"/>
      <c r="F17" s="217"/>
      <c r="G17" s="217"/>
      <c r="H17" s="217"/>
      <c r="I17" s="217"/>
      <c r="J17" s="153" t="n">
        <v>0</v>
      </c>
      <c r="K17" s="217"/>
      <c r="L17" s="251"/>
      <c r="M17" s="23"/>
      <c r="N17" s="23"/>
      <c r="O17" s="23"/>
      <c r="P17" s="23"/>
      <c r="AMJ17" s="0"/>
    </row>
    <row r="18" customFormat="false" ht="13.4" hidden="false" customHeight="false" outlineLevel="0" collapsed="false">
      <c r="A18" s="148"/>
      <c r="B18" s="337"/>
      <c r="C18" s="339" t="s">
        <v>173</v>
      </c>
      <c r="D18" s="206"/>
      <c r="E18" s="213"/>
      <c r="F18" s="217"/>
      <c r="G18" s="217"/>
      <c r="H18" s="217"/>
      <c r="I18" s="217"/>
      <c r="J18" s="217"/>
      <c r="K18" s="217"/>
      <c r="L18" s="251"/>
      <c r="M18" s="23"/>
      <c r="N18" s="23"/>
      <c r="O18" s="23"/>
      <c r="P18" s="23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</row>
    <row r="19" customFormat="false" ht="25.5" hidden="false" customHeight="true" outlineLevel="0" collapsed="false">
      <c r="A19" s="148" t="n">
        <v>1</v>
      </c>
      <c r="B19" s="149" t="s">
        <v>67</v>
      </c>
      <c r="C19" s="340" t="s">
        <v>174</v>
      </c>
      <c r="D19" s="164" t="s">
        <v>166</v>
      </c>
      <c r="E19" s="241" t="n">
        <v>510</v>
      </c>
      <c r="F19" s="23"/>
      <c r="G19" s="151"/>
      <c r="H19" s="153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</row>
    <row r="20" customFormat="false" ht="25.35" hidden="false" customHeight="false" outlineLevel="0" collapsed="false">
      <c r="A20" s="148" t="n">
        <v>2</v>
      </c>
      <c r="B20" s="149" t="s">
        <v>67</v>
      </c>
      <c r="C20" s="293" t="s">
        <v>175</v>
      </c>
      <c r="D20" s="164" t="s">
        <v>90</v>
      </c>
      <c r="E20" s="213" t="n">
        <v>3300</v>
      </c>
      <c r="F20" s="23"/>
      <c r="G20" s="151"/>
      <c r="H20" s="153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</row>
    <row r="21" customFormat="false" ht="13.4" hidden="false" customHeight="false" outlineLevel="1" collapsed="false">
      <c r="A21" s="148"/>
      <c r="B21" s="233"/>
      <c r="C21" s="341" t="s">
        <v>176</v>
      </c>
      <c r="D21" s="164" t="s">
        <v>177</v>
      </c>
      <c r="E21" s="207" t="n">
        <v>5</v>
      </c>
      <c r="F21" s="217"/>
      <c r="G21" s="151"/>
      <c r="H21" s="153"/>
      <c r="I21" s="153"/>
      <c r="J21" s="153"/>
      <c r="K21" s="155" t="n">
        <f aca="false">ROUND(SUM(J21+H21+I21),2)</f>
        <v>0</v>
      </c>
      <c r="L21" s="215" t="n">
        <f aca="false">ROUND(F21*$E21,1)</f>
        <v>0</v>
      </c>
      <c r="M21" s="157" t="n">
        <f aca="false">ROUND(E21*H21,2)</f>
        <v>0</v>
      </c>
      <c r="N21" s="157" t="n">
        <f aca="false">ROUND(I21*E21,2)</f>
        <v>0</v>
      </c>
      <c r="O21" s="157" t="n">
        <f aca="false">ROUND(J21*E21,2)</f>
        <v>0</v>
      </c>
      <c r="P21" s="158" t="n">
        <f aca="false">ROUND(M21+N21+O21,2)</f>
        <v>0</v>
      </c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</row>
    <row r="22" customFormat="false" ht="13.4" hidden="false" customHeight="false" outlineLevel="1" collapsed="false">
      <c r="A22" s="148"/>
      <c r="B22" s="233"/>
      <c r="C22" s="341" t="s">
        <v>178</v>
      </c>
      <c r="D22" s="164" t="s">
        <v>90</v>
      </c>
      <c r="E22" s="213" t="n">
        <v>3630</v>
      </c>
      <c r="F22" s="217"/>
      <c r="G22" s="151"/>
      <c r="H22" s="153"/>
      <c r="I22" s="153"/>
      <c r="J22" s="153"/>
      <c r="K22" s="155" t="n">
        <f aca="false">ROUND(SUM(J22+H22+I22),2)</f>
        <v>0</v>
      </c>
      <c r="L22" s="215" t="n">
        <f aca="false">ROUND(F22*$E22,1)</f>
        <v>0</v>
      </c>
      <c r="M22" s="157" t="n">
        <f aca="false">ROUND(E22*H22,2)</f>
        <v>0</v>
      </c>
      <c r="N22" s="157" t="n">
        <f aca="false">ROUND(I22*E22,2)</f>
        <v>0</v>
      </c>
      <c r="O22" s="157" t="n">
        <f aca="false">ROUND(J22*E22,2)</f>
        <v>0</v>
      </c>
      <c r="P22" s="158" t="n">
        <f aca="false">ROUND(M22+N22+O22,2)</f>
        <v>0</v>
      </c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</row>
    <row r="23" customFormat="false" ht="13.4" hidden="false" customHeight="false" outlineLevel="0" collapsed="false">
      <c r="A23" s="148" t="n">
        <v>3</v>
      </c>
      <c r="B23" s="149" t="s">
        <v>67</v>
      </c>
      <c r="C23" s="293" t="s">
        <v>179</v>
      </c>
      <c r="D23" s="206" t="s">
        <v>90</v>
      </c>
      <c r="E23" s="213" t="n">
        <v>917.4</v>
      </c>
      <c r="F23" s="23"/>
      <c r="G23" s="151"/>
      <c r="H23" s="153"/>
      <c r="I23" s="153"/>
      <c r="J23" s="153"/>
      <c r="K23" s="155" t="n">
        <f aca="false">ROUND(SUM(J23+H23+I23),2)</f>
        <v>0</v>
      </c>
      <c r="L23" s="215" t="n">
        <f aca="false">ROUND(F23*$E23,1)</f>
        <v>0</v>
      </c>
      <c r="M23" s="157" t="n">
        <f aca="false">ROUND(E23*H23,2)</f>
        <v>0</v>
      </c>
      <c r="N23" s="157" t="n">
        <f aca="false">ROUND(I23*E23,2)</f>
        <v>0</v>
      </c>
      <c r="O23" s="157" t="n">
        <f aca="false">ROUND(J23*E23,2)</f>
        <v>0</v>
      </c>
      <c r="P23" s="158" t="n">
        <f aca="false">ROUND(M23+N23+O23,2)</f>
        <v>0</v>
      </c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</row>
    <row r="24" customFormat="false" ht="13.4" hidden="false" customHeight="false" outlineLevel="1" collapsed="false">
      <c r="A24" s="148"/>
      <c r="B24" s="253"/>
      <c r="C24" s="208" t="s">
        <v>180</v>
      </c>
      <c r="D24" s="206" t="s">
        <v>90</v>
      </c>
      <c r="E24" s="213" t="n">
        <v>1100.9</v>
      </c>
      <c r="F24" s="217"/>
      <c r="G24" s="151"/>
      <c r="H24" s="153"/>
      <c r="I24" s="153"/>
      <c r="J24" s="153"/>
      <c r="K24" s="155" t="n">
        <f aca="false">ROUND(SUM(J24+H24+I24),2)</f>
        <v>0</v>
      </c>
      <c r="L24" s="215" t="n">
        <f aca="false">ROUND(F24*$E24,1)</f>
        <v>0</v>
      </c>
      <c r="M24" s="157" t="n">
        <f aca="false">ROUND(E24*H24,2)</f>
        <v>0</v>
      </c>
      <c r="N24" s="157" t="n">
        <f aca="false">ROUND(I24*E24,2)</f>
        <v>0</v>
      </c>
      <c r="O24" s="157" t="n">
        <f aca="false">ROUND(J24*E24,2)</f>
        <v>0</v>
      </c>
      <c r="P24" s="158" t="n">
        <f aca="false">ROUND(M24+N24+O24,2)</f>
        <v>0</v>
      </c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</row>
    <row r="25" customFormat="false" ht="13.4" hidden="false" customHeight="false" outlineLevel="1" collapsed="false">
      <c r="A25" s="148"/>
      <c r="B25" s="253"/>
      <c r="C25" s="208" t="s">
        <v>181</v>
      </c>
      <c r="D25" s="206" t="s">
        <v>73</v>
      </c>
      <c r="E25" s="207" t="n">
        <v>1</v>
      </c>
      <c r="F25" s="162"/>
      <c r="G25" s="151"/>
      <c r="H25" s="153"/>
      <c r="I25" s="153"/>
      <c r="J25" s="153"/>
      <c r="K25" s="155" t="n">
        <f aca="false">ROUND(SUM(J25+H25+I25),2)</f>
        <v>0</v>
      </c>
      <c r="L25" s="215" t="n">
        <f aca="false">ROUND(F25*$E25,1)</f>
        <v>0</v>
      </c>
      <c r="M25" s="157" t="n">
        <f aca="false">ROUND(E25*H25,2)</f>
        <v>0</v>
      </c>
      <c r="N25" s="157" t="n">
        <f aca="false">ROUND(I25*E25,2)</f>
        <v>0</v>
      </c>
      <c r="O25" s="157" t="n">
        <f aca="false">ROUND(J25*E25,2)</f>
        <v>0</v>
      </c>
      <c r="P25" s="158" t="n">
        <f aca="false">ROUND(M25+N25+O25,2)</f>
        <v>0</v>
      </c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</row>
    <row r="26" s="232" customFormat="true" ht="38.95" hidden="false" customHeight="false" outlineLevel="0" collapsed="false">
      <c r="A26" s="160" t="n">
        <v>4</v>
      </c>
      <c r="B26" s="230" t="s">
        <v>67</v>
      </c>
      <c r="C26" s="342" t="s">
        <v>182</v>
      </c>
      <c r="D26" s="343" t="s">
        <v>102</v>
      </c>
      <c r="E26" s="213" t="n">
        <v>732.6</v>
      </c>
      <c r="F26" s="165"/>
      <c r="G26" s="152"/>
      <c r="H26" s="344"/>
      <c r="I26" s="154"/>
      <c r="J26" s="154"/>
      <c r="K26" s="238" t="n">
        <f aca="false">ROUND(SUM(J26+H26+I26),2)</f>
        <v>0</v>
      </c>
      <c r="L26" s="222" t="n">
        <f aca="false">ROUND(F26*$E26,1)</f>
        <v>0</v>
      </c>
      <c r="M26" s="223" t="n">
        <f aca="false">ROUND(E26*H26,2)</f>
        <v>0</v>
      </c>
      <c r="N26" s="223" t="n">
        <f aca="false">ROUND(I26*E26,2)</f>
        <v>0</v>
      </c>
      <c r="O26" s="223" t="n">
        <f aca="false">ROUND(J26*E26,2)</f>
        <v>0</v>
      </c>
      <c r="P26" s="224" t="n">
        <f aca="false">ROUND(M26+N26+O26,2)</f>
        <v>0</v>
      </c>
      <c r="AMJ26" s="0"/>
    </row>
    <row r="27" s="346" customFormat="true" ht="13.4" hidden="false" customHeight="false" outlineLevel="1" collapsed="false">
      <c r="A27" s="160"/>
      <c r="B27" s="230"/>
      <c r="C27" s="345" t="s">
        <v>141</v>
      </c>
      <c r="D27" s="152" t="s">
        <v>142</v>
      </c>
      <c r="E27" s="152" t="n">
        <v>241.76</v>
      </c>
      <c r="F27" s="165"/>
      <c r="G27" s="152"/>
      <c r="H27" s="154"/>
      <c r="I27" s="154"/>
      <c r="J27" s="154"/>
      <c r="K27" s="238" t="n">
        <f aca="false">ROUND(SUM(J27+H27+I27),2)</f>
        <v>0</v>
      </c>
      <c r="L27" s="222" t="n">
        <f aca="false">ROUND(F27*$E27,1)</f>
        <v>0</v>
      </c>
      <c r="M27" s="223" t="n">
        <f aca="false">ROUND(E27*H27,2)</f>
        <v>0</v>
      </c>
      <c r="N27" s="223" t="n">
        <f aca="false">ROUND(I27*E27,2)</f>
        <v>0</v>
      </c>
      <c r="O27" s="223" t="n">
        <f aca="false">ROUND(J27*E27,2)</f>
        <v>0</v>
      </c>
      <c r="P27" s="224" t="n">
        <f aca="false">ROUND(M27+N27+O27,2)</f>
        <v>0</v>
      </c>
      <c r="AMJ27" s="0"/>
    </row>
    <row r="28" s="211" customFormat="true" ht="40.6" hidden="false" customHeight="true" outlineLevel="0" collapsed="false">
      <c r="A28" s="148" t="n">
        <v>5</v>
      </c>
      <c r="B28" s="149" t="s">
        <v>67</v>
      </c>
      <c r="C28" s="212" t="s">
        <v>183</v>
      </c>
      <c r="D28" s="206" t="s">
        <v>90</v>
      </c>
      <c r="E28" s="213" t="n">
        <v>8</v>
      </c>
      <c r="F28" s="151"/>
      <c r="G28" s="151"/>
      <c r="H28" s="153"/>
      <c r="I28" s="153"/>
      <c r="J28" s="153"/>
      <c r="K28" s="155" t="n">
        <f aca="false">ROUND(SUM(J28+H28+I28),2)</f>
        <v>0</v>
      </c>
      <c r="L28" s="215" t="n">
        <f aca="false">ROUND(F28*$E28,1)</f>
        <v>0</v>
      </c>
      <c r="M28" s="157" t="n">
        <f aca="false">ROUND(E28*H28,2)</f>
        <v>0</v>
      </c>
      <c r="N28" s="157" t="n">
        <f aca="false">ROUND(I28*E28,2)</f>
        <v>0</v>
      </c>
      <c r="O28" s="157" t="n">
        <f aca="false">ROUND(J28*E28,2)</f>
        <v>0</v>
      </c>
      <c r="P28" s="158" t="n">
        <f aca="false">ROUND(M28+N28+O28,2)</f>
        <v>0</v>
      </c>
      <c r="AMJ28" s="0"/>
    </row>
    <row r="29" customFormat="false" ht="13.4" hidden="false" customHeight="false" outlineLevel="1" collapsed="false">
      <c r="A29" s="148"/>
      <c r="B29" s="253"/>
      <c r="C29" s="289" t="s">
        <v>184</v>
      </c>
      <c r="D29" s="206" t="s">
        <v>142</v>
      </c>
      <c r="E29" s="213" t="n">
        <v>0.96</v>
      </c>
      <c r="F29" s="217"/>
      <c r="G29" s="151"/>
      <c r="H29" s="153"/>
      <c r="I29" s="154"/>
      <c r="J29" s="153"/>
      <c r="K29" s="155" t="n">
        <f aca="false">ROUND(SUM(J29+H29+I29),2)</f>
        <v>0</v>
      </c>
      <c r="L29" s="215" t="n">
        <f aca="false">ROUND(F29*$E29,1)</f>
        <v>0</v>
      </c>
      <c r="M29" s="157" t="n">
        <f aca="false">ROUND(E29*H29,2)</f>
        <v>0</v>
      </c>
      <c r="N29" s="157" t="n">
        <f aca="false">ROUND(I29*E29,2)</f>
        <v>0</v>
      </c>
      <c r="O29" s="157" t="n">
        <f aca="false">ROUND(J29*E29,2)</f>
        <v>0</v>
      </c>
      <c r="P29" s="158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</row>
    <row r="30" customFormat="false" ht="13.4" hidden="false" customHeight="false" outlineLevel="1" collapsed="false">
      <c r="A30" s="148"/>
      <c r="B30" s="149"/>
      <c r="C30" s="208" t="s">
        <v>185</v>
      </c>
      <c r="D30" s="206" t="s">
        <v>110</v>
      </c>
      <c r="E30" s="152" t="n">
        <v>12</v>
      </c>
      <c r="F30" s="165"/>
      <c r="G30" s="152"/>
      <c r="H30" s="154"/>
      <c r="I30" s="154"/>
      <c r="J30" s="153"/>
      <c r="K30" s="264" t="n">
        <f aca="false">ROUND(SUM(J30+H30+I30),2)</f>
        <v>0</v>
      </c>
      <c r="L30" s="265" t="n">
        <f aca="false">ROUND(F30*$E30,1)</f>
        <v>0</v>
      </c>
      <c r="M30" s="266" t="n">
        <f aca="false">ROUND(E30*H30,2)</f>
        <v>0</v>
      </c>
      <c r="N30" s="266" t="n">
        <f aca="false">ROUND(I30*E30,2)</f>
        <v>0</v>
      </c>
      <c r="O30" s="266" t="n">
        <f aca="false">ROUND(J30*E30,2)</f>
        <v>0</v>
      </c>
      <c r="P30" s="267" t="n">
        <f aca="false">ROUND(M30+N30+O30,2)</f>
        <v>0</v>
      </c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</row>
    <row r="31" s="295" customFormat="true" ht="41.25" hidden="false" customHeight="true" outlineLevel="0" collapsed="false">
      <c r="A31" s="148" t="n">
        <v>6</v>
      </c>
      <c r="B31" s="149" t="s">
        <v>67</v>
      </c>
      <c r="C31" s="293" t="s">
        <v>186</v>
      </c>
      <c r="D31" s="21" t="s">
        <v>102</v>
      </c>
      <c r="E31" s="152" t="n">
        <v>732.6</v>
      </c>
      <c r="F31" s="23"/>
      <c r="G31" s="151"/>
      <c r="H31" s="153"/>
      <c r="I31" s="153"/>
      <c r="J31" s="153"/>
      <c r="K31" s="155" t="n">
        <f aca="false">ROUND(SUM(J31+H31+I31),2)</f>
        <v>0</v>
      </c>
      <c r="L31" s="294" t="n">
        <f aca="false">ROUND(F31*$E31,1)</f>
        <v>0</v>
      </c>
      <c r="M31" s="157" t="n">
        <f aca="false">ROUND(E31*H31,2)</f>
        <v>0</v>
      </c>
      <c r="N31" s="157" t="n">
        <f aca="false">ROUND(I31*E31,2)</f>
        <v>0</v>
      </c>
      <c r="O31" s="157" t="n">
        <f aca="false">ROUND(J31*E31,2)</f>
        <v>0</v>
      </c>
      <c r="P31" s="158" t="n">
        <f aca="false">ROUND(M31+N31+O31,2)</f>
        <v>0</v>
      </c>
      <c r="AMJ31" s="0"/>
    </row>
    <row r="32" s="211" customFormat="true" ht="13.4" hidden="false" customHeight="false" outlineLevel="1" collapsed="false">
      <c r="A32" s="148"/>
      <c r="B32" s="149"/>
      <c r="C32" s="208" t="s">
        <v>154</v>
      </c>
      <c r="D32" s="206" t="s">
        <v>110</v>
      </c>
      <c r="E32" s="152" t="n">
        <v>190.48</v>
      </c>
      <c r="F32" s="165"/>
      <c r="G32" s="152"/>
      <c r="H32" s="154"/>
      <c r="I32" s="154"/>
      <c r="J32" s="153"/>
      <c r="K32" s="264" t="n">
        <f aca="false">ROUND(SUM(J32+H32+I32),2)</f>
        <v>0</v>
      </c>
      <c r="L32" s="265" t="n">
        <f aca="false">ROUND(F32*$E32,1)</f>
        <v>0</v>
      </c>
      <c r="M32" s="266" t="n">
        <f aca="false">ROUND(E32*H32,2)</f>
        <v>0</v>
      </c>
      <c r="N32" s="266" t="n">
        <f aca="false">ROUND(I32*E32,2)</f>
        <v>0</v>
      </c>
      <c r="O32" s="266" t="n">
        <f aca="false">ROUND(J32*E32,2)</f>
        <v>0</v>
      </c>
      <c r="P32" s="267" t="n">
        <f aca="false">ROUND(M32+N32+O32,2)</f>
        <v>0</v>
      </c>
      <c r="AMJ32" s="0"/>
    </row>
    <row r="33" customFormat="false" ht="13.4" hidden="false" customHeight="false" outlineLevel="1" collapsed="false">
      <c r="A33" s="148"/>
      <c r="B33" s="233"/>
      <c r="C33" s="208" t="s">
        <v>149</v>
      </c>
      <c r="D33" s="164" t="s">
        <v>110</v>
      </c>
      <c r="E33" s="213" t="n">
        <v>4395.6</v>
      </c>
      <c r="F33" s="217"/>
      <c r="G33" s="151"/>
      <c r="H33" s="153"/>
      <c r="I33" s="153"/>
      <c r="J33" s="153"/>
      <c r="K33" s="155" t="n">
        <f aca="false">ROUND(SUM(J33+H33+I33),2)</f>
        <v>0</v>
      </c>
      <c r="L33" s="215" t="n">
        <f aca="false">ROUND(F33*$E33,1)</f>
        <v>0</v>
      </c>
      <c r="M33" s="157" t="n">
        <f aca="false">ROUND(E33*H33,2)</f>
        <v>0</v>
      </c>
      <c r="N33" s="157" t="n">
        <f aca="false">ROUND(I33*E33,2)</f>
        <v>0</v>
      </c>
      <c r="O33" s="157" t="n">
        <f aca="false">ROUND(J33*E33,2)</f>
        <v>0</v>
      </c>
      <c r="P33" s="158" t="n">
        <f aca="false">ROUND(M33+N33+O33,2)</f>
        <v>0</v>
      </c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</row>
    <row r="34" customFormat="false" ht="47.25" hidden="false" customHeight="true" outlineLevel="0" collapsed="false">
      <c r="A34" s="148" t="n">
        <v>7</v>
      </c>
      <c r="B34" s="149" t="s">
        <v>67</v>
      </c>
      <c r="C34" s="212" t="s">
        <v>187</v>
      </c>
      <c r="D34" s="206" t="s">
        <v>90</v>
      </c>
      <c r="E34" s="213" t="n">
        <v>2442</v>
      </c>
      <c r="F34" s="151"/>
      <c r="G34" s="151"/>
      <c r="H34" s="153"/>
      <c r="I34" s="153"/>
      <c r="J34" s="153"/>
      <c r="K34" s="155" t="n">
        <f aca="false">ROUND(SUM(J34+H34+I34),2)</f>
        <v>0</v>
      </c>
      <c r="L34" s="215" t="n">
        <f aca="false">ROUND(F34*$E34,1)</f>
        <v>0</v>
      </c>
      <c r="M34" s="157" t="n">
        <f aca="false">ROUND(E34*H34,2)</f>
        <v>0</v>
      </c>
      <c r="N34" s="157" t="n">
        <f aca="false">ROUND(I34*E34,2)</f>
        <v>0</v>
      </c>
      <c r="O34" s="157" t="n">
        <f aca="false">ROUND(J34*E34,2)</f>
        <v>0</v>
      </c>
      <c r="P34" s="158" t="n">
        <f aca="false">ROUND(M34+N34+O34,2)</f>
        <v>0</v>
      </c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</row>
    <row r="35" s="232" customFormat="true" ht="25.35" hidden="false" customHeight="false" outlineLevel="0" collapsed="false">
      <c r="A35" s="148" t="n">
        <v>8</v>
      </c>
      <c r="B35" s="230" t="s">
        <v>67</v>
      </c>
      <c r="C35" s="237" t="s">
        <v>188</v>
      </c>
      <c r="D35" s="206" t="s">
        <v>98</v>
      </c>
      <c r="E35" s="165" t="n">
        <v>4.8</v>
      </c>
      <c r="F35" s="165"/>
      <c r="G35" s="152"/>
      <c r="H35" s="154"/>
      <c r="I35" s="153"/>
      <c r="J35" s="153"/>
      <c r="K35" s="238" t="n">
        <f aca="false">ROUND(SUM(J35+H35+I35),2)</f>
        <v>0</v>
      </c>
      <c r="L35" s="222" t="n">
        <f aca="false">ROUND(F35*$E35,1)</f>
        <v>0</v>
      </c>
      <c r="M35" s="223" t="n">
        <f aca="false">ROUND(E35*H35,2)</f>
        <v>0</v>
      </c>
      <c r="N35" s="223" t="n">
        <f aca="false">ROUND(I35*E35,2)</f>
        <v>0</v>
      </c>
      <c r="O35" s="223" t="n">
        <f aca="false">ROUND(J35*E35,2)</f>
        <v>0</v>
      </c>
      <c r="P35" s="224" t="n">
        <f aca="false">ROUND(M35+N35+O35,2)</f>
        <v>0</v>
      </c>
      <c r="AMJ35" s="0"/>
    </row>
    <row r="36" customFormat="false" ht="25.35" hidden="false" customHeight="false" outlineLevel="1" collapsed="false">
      <c r="A36" s="160"/>
      <c r="B36" s="239"/>
      <c r="C36" s="240" t="s">
        <v>189</v>
      </c>
      <c r="D36" s="206" t="s">
        <v>98</v>
      </c>
      <c r="E36" s="213" t="n">
        <v>5.3</v>
      </c>
      <c r="F36" s="242"/>
      <c r="G36" s="152"/>
      <c r="H36" s="154"/>
      <c r="I36" s="153"/>
      <c r="J36" s="153"/>
      <c r="K36" s="238" t="n">
        <f aca="false">ROUND(SUM(J36+H36+I36),2)</f>
        <v>0</v>
      </c>
      <c r="L36" s="222" t="n">
        <f aca="false">ROUND(F36*$E36,1)</f>
        <v>0</v>
      </c>
      <c r="M36" s="223" t="n">
        <f aca="false">ROUND(E36*H36,2)</f>
        <v>0</v>
      </c>
      <c r="N36" s="223" t="n">
        <f aca="false">ROUND(I36*E36,2)</f>
        <v>0</v>
      </c>
      <c r="O36" s="223" t="n">
        <f aca="false">ROUND(J36*E36,2)</f>
        <v>0</v>
      </c>
      <c r="P36" s="224" t="n">
        <f aca="false">ROUND(M36+N36+O36,2)</f>
        <v>0</v>
      </c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</row>
    <row r="37" customFormat="false" ht="13.4" hidden="false" customHeight="false" outlineLevel="1" collapsed="false">
      <c r="A37" s="160"/>
      <c r="B37" s="239"/>
      <c r="C37" s="240" t="s">
        <v>113</v>
      </c>
      <c r="D37" s="206" t="s">
        <v>110</v>
      </c>
      <c r="E37" s="213" t="n">
        <v>20</v>
      </c>
      <c r="F37" s="242"/>
      <c r="G37" s="152"/>
      <c r="H37" s="154"/>
      <c r="I37" s="153"/>
      <c r="J37" s="153"/>
      <c r="K37" s="238" t="n">
        <f aca="false">ROUND(SUM(J37+H37+I37),2)</f>
        <v>0</v>
      </c>
      <c r="L37" s="222" t="n">
        <f aca="false">ROUND(F37*$E37,1)</f>
        <v>0</v>
      </c>
      <c r="M37" s="223" t="n">
        <f aca="false">ROUND(E37*H37,2)</f>
        <v>0</v>
      </c>
      <c r="N37" s="223" t="n">
        <f aca="false">ROUND(I37*E37,2)</f>
        <v>0</v>
      </c>
      <c r="O37" s="223" t="n">
        <f aca="false">ROUND(J37*E37,2)</f>
        <v>0</v>
      </c>
      <c r="P37" s="224" t="n">
        <f aca="false">ROUND(M37+N37+O37,2)</f>
        <v>0</v>
      </c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</row>
    <row r="38" customFormat="false" ht="13.4" hidden="false" customHeight="false" outlineLevel="1" collapsed="false">
      <c r="A38" s="160"/>
      <c r="B38" s="239"/>
      <c r="C38" s="240" t="s">
        <v>114</v>
      </c>
      <c r="D38" s="207" t="s">
        <v>110</v>
      </c>
      <c r="E38" s="213" t="n">
        <v>489.6</v>
      </c>
      <c r="F38" s="242"/>
      <c r="G38" s="152"/>
      <c r="H38" s="154"/>
      <c r="I38" s="154"/>
      <c r="J38" s="154"/>
      <c r="K38" s="238" t="n">
        <f aca="false">ROUND(SUM(J38+H38+I38),2)</f>
        <v>0</v>
      </c>
      <c r="L38" s="222" t="n">
        <f aca="false">ROUND(F38*$E38,1)</f>
        <v>0</v>
      </c>
      <c r="M38" s="223" t="n">
        <f aca="false">ROUND(E38*H38,2)</f>
        <v>0</v>
      </c>
      <c r="N38" s="223" t="n">
        <f aca="false">ROUND(I38*E38,2)</f>
        <v>0</v>
      </c>
      <c r="O38" s="223" t="n">
        <f aca="false">ROUND(J38*E38,2)</f>
        <v>0</v>
      </c>
      <c r="P38" s="224" t="n">
        <f aca="false">ROUND(M38+N38+O38,2)</f>
        <v>0</v>
      </c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</row>
    <row r="39" s="211" customFormat="true" ht="13.4" hidden="false" customHeight="false" outlineLevel="0" collapsed="false">
      <c r="A39" s="148"/>
      <c r="B39" s="243"/>
      <c r="C39" s="244" t="s">
        <v>190</v>
      </c>
      <c r="D39" s="206"/>
      <c r="E39" s="207"/>
      <c r="F39" s="206"/>
      <c r="G39" s="206"/>
      <c r="H39" s="206"/>
      <c r="I39" s="206"/>
      <c r="J39" s="206"/>
      <c r="K39" s="217"/>
      <c r="L39" s="246" t="n">
        <f aca="false">SUM(L17:L38)</f>
        <v>0</v>
      </c>
      <c r="M39" s="247" t="n">
        <f aca="false">SUM(M17:M38)</f>
        <v>0</v>
      </c>
      <c r="N39" s="247" t="n">
        <f aca="false">SUM(N17:N38)</f>
        <v>0</v>
      </c>
      <c r="O39" s="247" t="n">
        <f aca="false">SUM(O17:O38)</f>
        <v>0</v>
      </c>
      <c r="P39" s="248" t="n">
        <f aca="false">SUM(P17:P38)</f>
        <v>0</v>
      </c>
      <c r="AMJ39" s="0"/>
    </row>
    <row r="40" customFormat="false" ht="13.4" hidden="false" customHeight="false" outlineLevel="0" collapsed="false">
      <c r="A40" s="148"/>
      <c r="B40" s="337"/>
      <c r="C40" s="339" t="s">
        <v>191</v>
      </c>
      <c r="D40" s="207"/>
      <c r="E40" s="213"/>
      <c r="F40" s="217"/>
      <c r="G40" s="217"/>
      <c r="H40" s="217"/>
      <c r="I40" s="217"/>
      <c r="J40" s="217"/>
      <c r="K40" s="217"/>
      <c r="L40" s="251"/>
      <c r="M40" s="23"/>
      <c r="N40" s="23"/>
      <c r="O40" s="23"/>
      <c r="P40" s="252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</row>
    <row r="41" customFormat="false" ht="51.4" hidden="false" customHeight="false" outlineLevel="0" collapsed="false">
      <c r="A41" s="148" t="n">
        <v>9</v>
      </c>
      <c r="B41" s="149" t="s">
        <v>67</v>
      </c>
      <c r="C41" s="340" t="s">
        <v>192</v>
      </c>
      <c r="D41" s="164" t="s">
        <v>90</v>
      </c>
      <c r="E41" s="213" t="n">
        <v>28</v>
      </c>
      <c r="F41" s="23"/>
      <c r="G41" s="151"/>
      <c r="H41" s="153"/>
      <c r="I41" s="153"/>
      <c r="J41" s="153"/>
      <c r="K41" s="155" t="n">
        <f aca="false">ROUND(SUM(J41+H41+I41),2)</f>
        <v>0</v>
      </c>
      <c r="L41" s="215" t="n">
        <f aca="false">ROUND(F41*$E41,1)</f>
        <v>0</v>
      </c>
      <c r="M41" s="157" t="n">
        <f aca="false">ROUND(E41*H41,2)</f>
        <v>0</v>
      </c>
      <c r="N41" s="157" t="n">
        <f aca="false">ROUND(I41*E41,2)</f>
        <v>0</v>
      </c>
      <c r="O41" s="157" t="n">
        <f aca="false">ROUND(J41*E41,2)</f>
        <v>0</v>
      </c>
      <c r="P41" s="158" t="n">
        <f aca="false">ROUND(M41+N41+O41,2)</f>
        <v>0</v>
      </c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</row>
    <row r="42" customFormat="false" ht="13.4" hidden="false" customHeight="false" outlineLevel="1" collapsed="false">
      <c r="A42" s="148"/>
      <c r="B42" s="149"/>
      <c r="C42" s="208" t="s">
        <v>154</v>
      </c>
      <c r="D42" s="206" t="s">
        <v>110</v>
      </c>
      <c r="E42" s="152" t="n">
        <v>7.28</v>
      </c>
      <c r="F42" s="23"/>
      <c r="G42" s="151"/>
      <c r="H42" s="153"/>
      <c r="I42" s="153"/>
      <c r="J42" s="153"/>
      <c r="K42" s="264" t="n">
        <f aca="false">ROUND(SUM(J42+H42+I42),2)</f>
        <v>0</v>
      </c>
      <c r="L42" s="265" t="n">
        <f aca="false">ROUND(F42*$E42,1)</f>
        <v>0</v>
      </c>
      <c r="M42" s="266" t="n">
        <f aca="false">ROUND(E42*H42,2)</f>
        <v>0</v>
      </c>
      <c r="N42" s="266" t="n">
        <f aca="false">ROUND(I42*E42,2)</f>
        <v>0</v>
      </c>
      <c r="O42" s="266" t="n">
        <f aca="false">ROUND(J42*E42,2)</f>
        <v>0</v>
      </c>
      <c r="P42" s="267" t="n">
        <f aca="false">ROUND(M42+N42+O42,2)</f>
        <v>0</v>
      </c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</row>
    <row r="43" customFormat="false" ht="13.4" hidden="false" customHeight="false" outlineLevel="1" collapsed="false">
      <c r="A43" s="148"/>
      <c r="B43" s="233"/>
      <c r="C43" s="208" t="s">
        <v>149</v>
      </c>
      <c r="D43" s="164" t="s">
        <v>110</v>
      </c>
      <c r="E43" s="213" t="n">
        <v>168</v>
      </c>
      <c r="F43" s="217"/>
      <c r="G43" s="151"/>
      <c r="H43" s="153"/>
      <c r="I43" s="153"/>
      <c r="J43" s="153"/>
      <c r="K43" s="155" t="n">
        <f aca="false">ROUND(SUM(J43+H43+I43),2)</f>
        <v>0</v>
      </c>
      <c r="L43" s="215" t="n">
        <f aca="false">ROUND(F43*$E43,1)</f>
        <v>0</v>
      </c>
      <c r="M43" s="157" t="n">
        <f aca="false">ROUND(E43*H43,2)</f>
        <v>0</v>
      </c>
      <c r="N43" s="157" t="n">
        <f aca="false">ROUND(I43*E43,2)</f>
        <v>0</v>
      </c>
      <c r="O43" s="157" t="n">
        <f aca="false">ROUND(J43*E43,2)</f>
        <v>0</v>
      </c>
      <c r="P43" s="158" t="n">
        <f aca="false">ROUND(M43+N43+O43,2)</f>
        <v>0</v>
      </c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</row>
    <row r="44" customFormat="false" ht="25.35" hidden="false" customHeight="false" outlineLevel="1" collapsed="false">
      <c r="A44" s="148"/>
      <c r="B44" s="233"/>
      <c r="C44" s="208" t="s">
        <v>193</v>
      </c>
      <c r="D44" s="164" t="s">
        <v>90</v>
      </c>
      <c r="E44" s="213" t="n">
        <v>29.4</v>
      </c>
      <c r="F44" s="217"/>
      <c r="G44" s="151"/>
      <c r="H44" s="153"/>
      <c r="I44" s="154"/>
      <c r="J44" s="153"/>
      <c r="K44" s="155" t="n">
        <f aca="false">ROUND(SUM(J44+H44+I44),2)</f>
        <v>0</v>
      </c>
      <c r="L44" s="215" t="n">
        <f aca="false">ROUND(F44*$E44,1)</f>
        <v>0</v>
      </c>
      <c r="M44" s="157" t="n">
        <f aca="false">ROUND(E44*H44,2)</f>
        <v>0</v>
      </c>
      <c r="N44" s="157" t="n">
        <f aca="false">ROUND(I44*E44,2)</f>
        <v>0</v>
      </c>
      <c r="O44" s="157" t="n">
        <f aca="false">ROUND(J44*E44,2)</f>
        <v>0</v>
      </c>
      <c r="P44" s="158" t="n">
        <f aca="false">ROUND(M44+N44+O44,2)</f>
        <v>0</v>
      </c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</row>
    <row r="45" customFormat="false" ht="25.35" hidden="false" customHeight="false" outlineLevel="1" collapsed="false">
      <c r="A45" s="148"/>
      <c r="B45" s="233"/>
      <c r="C45" s="240" t="s">
        <v>194</v>
      </c>
      <c r="D45" s="206" t="s">
        <v>77</v>
      </c>
      <c r="E45" s="207" t="n">
        <v>336</v>
      </c>
      <c r="F45" s="217"/>
      <c r="G45" s="151"/>
      <c r="H45" s="153"/>
      <c r="I45" s="153"/>
      <c r="J45" s="153"/>
      <c r="K45" s="155" t="n">
        <f aca="false">ROUND(SUM(J45+H45+I45),2)</f>
        <v>0</v>
      </c>
      <c r="L45" s="215" t="n">
        <f aca="false">ROUND(F45*$E45,1)</f>
        <v>0</v>
      </c>
      <c r="M45" s="157" t="n">
        <f aca="false">ROUND(E45*H45,2)</f>
        <v>0</v>
      </c>
      <c r="N45" s="157" t="n">
        <f aca="false">ROUND(I45*E45,2)</f>
        <v>0</v>
      </c>
      <c r="O45" s="157" t="n">
        <f aca="false">ROUND(J45*E45,2)</f>
        <v>0</v>
      </c>
      <c r="P45" s="158" t="n">
        <f aca="false">ROUND(M45+N45+O45,2)</f>
        <v>0</v>
      </c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</row>
    <row r="46" customFormat="false" ht="38.95" hidden="false" customHeight="false" outlineLevel="0" collapsed="false">
      <c r="A46" s="148" t="n">
        <v>10</v>
      </c>
      <c r="B46" s="149" t="s">
        <v>67</v>
      </c>
      <c r="C46" s="150" t="s">
        <v>195</v>
      </c>
      <c r="D46" s="164" t="s">
        <v>90</v>
      </c>
      <c r="E46" s="213" t="n">
        <v>28</v>
      </c>
      <c r="F46" s="23"/>
      <c r="G46" s="151"/>
      <c r="H46" s="153"/>
      <c r="I46" s="153"/>
      <c r="J46" s="153"/>
      <c r="K46" s="155" t="n">
        <f aca="false">ROUND(SUM(J46+H46+I46),2)</f>
        <v>0</v>
      </c>
      <c r="L46" s="215" t="n">
        <f aca="false">ROUND(F46*$E46,1)</f>
        <v>0</v>
      </c>
      <c r="M46" s="157" t="n">
        <f aca="false">ROUND(E46*H46,2)</f>
        <v>0</v>
      </c>
      <c r="N46" s="157" t="n">
        <f aca="false">ROUND(I46*E46,2)</f>
        <v>0</v>
      </c>
      <c r="O46" s="157" t="n">
        <f aca="false">ROUND(J46*E46,2)</f>
        <v>0</v>
      </c>
      <c r="P46" s="158" t="n">
        <f aca="false">ROUND(M46+N46+O46,2)</f>
        <v>0</v>
      </c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</row>
    <row r="47" customFormat="false" ht="13.4" hidden="false" customHeight="false" outlineLevel="1" collapsed="false">
      <c r="A47" s="148"/>
      <c r="B47" s="233"/>
      <c r="C47" s="208" t="s">
        <v>196</v>
      </c>
      <c r="D47" s="164" t="s">
        <v>110</v>
      </c>
      <c r="E47" s="213" t="n">
        <v>196</v>
      </c>
      <c r="F47" s="217"/>
      <c r="G47" s="151"/>
      <c r="H47" s="153"/>
      <c r="I47" s="154"/>
      <c r="J47" s="153"/>
      <c r="K47" s="155" t="n">
        <f aca="false">ROUND(SUM(J47+H47+I47),2)</f>
        <v>0</v>
      </c>
      <c r="L47" s="215" t="n">
        <f aca="false">ROUND(F47*$E47,1)</f>
        <v>0</v>
      </c>
      <c r="M47" s="157" t="n">
        <f aca="false">ROUND(E47*H47,2)</f>
        <v>0</v>
      </c>
      <c r="N47" s="157" t="n">
        <f aca="false">ROUND(I47*E47,2)</f>
        <v>0</v>
      </c>
      <c r="O47" s="157" t="n">
        <f aca="false">ROUND(J47*E47,2)</f>
        <v>0</v>
      </c>
      <c r="P47" s="158" t="n">
        <f aca="false">ROUND(M47+N47+O47,2)</f>
        <v>0</v>
      </c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</row>
    <row r="48" customFormat="false" ht="13.4" hidden="false" customHeight="false" outlineLevel="1" collapsed="false">
      <c r="A48" s="148"/>
      <c r="B48" s="233"/>
      <c r="C48" s="208" t="s">
        <v>197</v>
      </c>
      <c r="D48" s="164" t="s">
        <v>90</v>
      </c>
      <c r="E48" s="213" t="n">
        <v>33.6</v>
      </c>
      <c r="F48" s="217"/>
      <c r="G48" s="151"/>
      <c r="H48" s="153"/>
      <c r="I48" s="153"/>
      <c r="J48" s="153"/>
      <c r="K48" s="155" t="n">
        <f aca="false">ROUND(SUM(J48+H48+I48),2)</f>
        <v>0</v>
      </c>
      <c r="L48" s="215" t="n">
        <f aca="false">ROUND(F48*$E48,1)</f>
        <v>0</v>
      </c>
      <c r="M48" s="157" t="n">
        <f aca="false">ROUND(E48*H48,2)</f>
        <v>0</v>
      </c>
      <c r="N48" s="157" t="n">
        <f aca="false">ROUND(I48*E48,2)</f>
        <v>0</v>
      </c>
      <c r="O48" s="157" t="n">
        <f aca="false">ROUND(J48*E48,2)</f>
        <v>0</v>
      </c>
      <c r="P48" s="158" t="n">
        <f aca="false">ROUND(M48+N48+O48,2)</f>
        <v>0</v>
      </c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</row>
    <row r="49" customFormat="false" ht="38.95" hidden="false" customHeight="false" outlineLevel="0" collapsed="false">
      <c r="A49" s="148" t="n">
        <v>11</v>
      </c>
      <c r="B49" s="149" t="s">
        <v>67</v>
      </c>
      <c r="C49" s="150" t="s">
        <v>198</v>
      </c>
      <c r="D49" s="206" t="s">
        <v>90</v>
      </c>
      <c r="E49" s="213" t="n">
        <v>28</v>
      </c>
      <c r="F49" s="165"/>
      <c r="G49" s="152"/>
      <c r="H49" s="154"/>
      <c r="I49" s="153"/>
      <c r="J49" s="153"/>
      <c r="K49" s="264" t="n">
        <f aca="false">ROUND(SUM(J49+H49+I49),2)</f>
        <v>0</v>
      </c>
      <c r="L49" s="265" t="n">
        <f aca="false">ROUND(F49*$E49,1)</f>
        <v>0</v>
      </c>
      <c r="M49" s="266" t="n">
        <f aca="false">ROUND(E49*H49,2)</f>
        <v>0</v>
      </c>
      <c r="N49" s="266" t="n">
        <f aca="false">ROUND(I49*E49,2)</f>
        <v>0</v>
      </c>
      <c r="O49" s="266" t="n">
        <f aca="false">ROUND(J49*E49,2)</f>
        <v>0</v>
      </c>
      <c r="P49" s="267" t="n">
        <f aca="false">ROUND(M49+N49+O49,2)</f>
        <v>0</v>
      </c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</row>
    <row r="50" customFormat="false" ht="13.4" hidden="false" customHeight="false" outlineLevel="1" collapsed="false">
      <c r="A50" s="148"/>
      <c r="B50" s="149"/>
      <c r="C50" s="208" t="s">
        <v>154</v>
      </c>
      <c r="D50" s="206" t="s">
        <v>110</v>
      </c>
      <c r="E50" s="152" t="n">
        <v>7.28</v>
      </c>
      <c r="F50" s="165"/>
      <c r="G50" s="152"/>
      <c r="H50" s="154"/>
      <c r="I50" s="154"/>
      <c r="J50" s="153"/>
      <c r="K50" s="264" t="n">
        <f aca="false">ROUND(SUM(J50+H50+I50),2)</f>
        <v>0</v>
      </c>
      <c r="L50" s="265" t="n">
        <f aca="false">ROUND(F50*$E50,1)</f>
        <v>0</v>
      </c>
      <c r="M50" s="266" t="n">
        <f aca="false">ROUND(E50*H50,2)</f>
        <v>0</v>
      </c>
      <c r="N50" s="266" t="n">
        <f aca="false">ROUND(I50*E50,2)</f>
        <v>0</v>
      </c>
      <c r="O50" s="266" t="n">
        <f aca="false">ROUND(J50*E50,2)</f>
        <v>0</v>
      </c>
      <c r="P50" s="267" t="n">
        <f aca="false">ROUND(M50+N50+O50,2)</f>
        <v>0</v>
      </c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</row>
    <row r="51" customFormat="false" ht="25.35" hidden="false" customHeight="false" outlineLevel="1" collapsed="false">
      <c r="A51" s="148"/>
      <c r="B51" s="149"/>
      <c r="C51" s="208" t="s">
        <v>199</v>
      </c>
      <c r="D51" s="206" t="s">
        <v>110</v>
      </c>
      <c r="E51" s="152" t="n">
        <v>84</v>
      </c>
      <c r="F51" s="165"/>
      <c r="G51" s="152"/>
      <c r="H51" s="154"/>
      <c r="I51" s="154"/>
      <c r="J51" s="153"/>
      <c r="K51" s="264" t="n">
        <f aca="false">ROUND(SUM(J51+H51+I51),2)</f>
        <v>0</v>
      </c>
      <c r="L51" s="265" t="n">
        <f aca="false">ROUND(F51*$E51,1)</f>
        <v>0</v>
      </c>
      <c r="M51" s="266" t="n">
        <f aca="false">ROUND(E51*H51,2)</f>
        <v>0</v>
      </c>
      <c r="N51" s="266" t="n">
        <f aca="false">ROUND(I51*E51,2)</f>
        <v>0</v>
      </c>
      <c r="O51" s="266" t="n">
        <f aca="false">ROUND(J51*E51,2)</f>
        <v>0</v>
      </c>
      <c r="P51" s="267" t="n">
        <f aca="false">ROUND(M51+N51+O51,2)</f>
        <v>0</v>
      </c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</row>
    <row r="52" customFormat="false" ht="13.4" hidden="false" customHeight="false" outlineLevel="0" collapsed="false">
      <c r="A52" s="148"/>
      <c r="B52" s="243"/>
      <c r="C52" s="244" t="s">
        <v>200</v>
      </c>
      <c r="D52" s="206"/>
      <c r="E52" s="207"/>
      <c r="F52" s="206"/>
      <c r="G52" s="206"/>
      <c r="H52" s="206"/>
      <c r="I52" s="206"/>
      <c r="J52" s="206"/>
      <c r="K52" s="217"/>
      <c r="L52" s="246" t="n">
        <f aca="false">SUM(L40:L51)</f>
        <v>0</v>
      </c>
      <c r="M52" s="247" t="n">
        <f aca="false">SUM(M40:M51)</f>
        <v>0</v>
      </c>
      <c r="N52" s="247" t="n">
        <f aca="false">SUM(N40:N51)</f>
        <v>0</v>
      </c>
      <c r="O52" s="247" t="n">
        <f aca="false">SUM(O40:O51)</f>
        <v>0</v>
      </c>
      <c r="P52" s="248" t="n">
        <f aca="false">SUM(P40:P51)</f>
        <v>0</v>
      </c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</row>
    <row r="53" customFormat="false" ht="25.35" hidden="false" customHeight="false" outlineLevel="0" collapsed="false">
      <c r="A53" s="148"/>
      <c r="B53" s="337"/>
      <c r="C53" s="339" t="s">
        <v>201</v>
      </c>
      <c r="D53" s="206"/>
      <c r="E53" s="213"/>
      <c r="F53" s="217"/>
      <c r="G53" s="217"/>
      <c r="H53" s="217"/>
      <c r="I53" s="217"/>
      <c r="J53" s="217"/>
      <c r="K53" s="217"/>
      <c r="L53" s="251"/>
      <c r="M53" s="23"/>
      <c r="N53" s="23"/>
      <c r="O53" s="23"/>
      <c r="P53" s="252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</row>
    <row r="54" customFormat="false" ht="51.4" hidden="false" customHeight="false" outlineLevel="0" collapsed="false">
      <c r="A54" s="148" t="n">
        <v>12</v>
      </c>
      <c r="B54" s="149" t="s">
        <v>67</v>
      </c>
      <c r="C54" s="340" t="s">
        <v>202</v>
      </c>
      <c r="D54" s="164" t="s">
        <v>90</v>
      </c>
      <c r="E54" s="213" t="n">
        <v>2033</v>
      </c>
      <c r="F54" s="23"/>
      <c r="G54" s="151"/>
      <c r="H54" s="153"/>
      <c r="I54" s="153"/>
      <c r="J54" s="153"/>
      <c r="K54" s="155" t="n">
        <f aca="false">ROUND(SUM(J54+H54+I54),2)</f>
        <v>0</v>
      </c>
      <c r="L54" s="215" t="n">
        <f aca="false">ROUND(F54*$E54,1)</f>
        <v>0</v>
      </c>
      <c r="M54" s="157" t="n">
        <f aca="false">ROUND(E54*H54,2)</f>
        <v>0</v>
      </c>
      <c r="N54" s="157" t="n">
        <f aca="false">ROUND(I54*E54,2)</f>
        <v>0</v>
      </c>
      <c r="O54" s="157" t="n">
        <f aca="false">ROUND(J54*E54,2)</f>
        <v>0</v>
      </c>
      <c r="P54" s="158" t="n">
        <f aca="false">ROUND(M54+N54+O54,2)</f>
        <v>0</v>
      </c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</row>
    <row r="55" customFormat="false" ht="13.4" hidden="false" customHeight="false" outlineLevel="1" collapsed="false">
      <c r="A55" s="148"/>
      <c r="B55" s="149"/>
      <c r="C55" s="208" t="s">
        <v>154</v>
      </c>
      <c r="D55" s="206" t="s">
        <v>110</v>
      </c>
      <c r="E55" s="152" t="n">
        <v>528.58</v>
      </c>
      <c r="F55" s="23"/>
      <c r="G55" s="151"/>
      <c r="H55" s="153"/>
      <c r="I55" s="153"/>
      <c r="J55" s="153"/>
      <c r="K55" s="264" t="n">
        <f aca="false">ROUND(SUM(J55+H55+I55),2)</f>
        <v>0</v>
      </c>
      <c r="L55" s="265" t="n">
        <f aca="false">ROUND(F55*$E55,1)</f>
        <v>0</v>
      </c>
      <c r="M55" s="266" t="n">
        <f aca="false">ROUND(E55*H55,2)</f>
        <v>0</v>
      </c>
      <c r="N55" s="266" t="n">
        <f aca="false">ROUND(I55*E55,2)</f>
        <v>0</v>
      </c>
      <c r="O55" s="266" t="n">
        <f aca="false">ROUND(J55*E55,2)</f>
        <v>0</v>
      </c>
      <c r="P55" s="267" t="n">
        <f aca="false">ROUND(M55+N55+O55,2)</f>
        <v>0</v>
      </c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</row>
    <row r="56" customFormat="false" ht="13.4" hidden="false" customHeight="false" outlineLevel="1" collapsed="false">
      <c r="A56" s="148"/>
      <c r="B56" s="233"/>
      <c r="C56" s="208" t="s">
        <v>149</v>
      </c>
      <c r="D56" s="164" t="s">
        <v>110</v>
      </c>
      <c r="E56" s="213" t="n">
        <v>12198</v>
      </c>
      <c r="F56" s="217"/>
      <c r="G56" s="151"/>
      <c r="H56" s="153"/>
      <c r="I56" s="153"/>
      <c r="J56" s="153"/>
      <c r="K56" s="155" t="n">
        <f aca="false">ROUND(SUM(J56+H56+I56),2)</f>
        <v>0</v>
      </c>
      <c r="L56" s="215" t="n">
        <f aca="false">ROUND(F56*$E56,1)</f>
        <v>0</v>
      </c>
      <c r="M56" s="157" t="n">
        <f aca="false">ROUND(E56*H56,2)</f>
        <v>0</v>
      </c>
      <c r="N56" s="157" t="n">
        <f aca="false">ROUND(I56*E56,2)</f>
        <v>0</v>
      </c>
      <c r="O56" s="157" t="n">
        <f aca="false">ROUND(J56*E56,2)</f>
        <v>0</v>
      </c>
      <c r="P56" s="158" t="n">
        <f aca="false">ROUND(M56+N56+O56,2)</f>
        <v>0</v>
      </c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</row>
    <row r="57" customFormat="false" ht="25.35" hidden="false" customHeight="false" outlineLevel="1" collapsed="false">
      <c r="A57" s="148"/>
      <c r="B57" s="233"/>
      <c r="C57" s="208" t="s">
        <v>193</v>
      </c>
      <c r="D57" s="164" t="s">
        <v>90</v>
      </c>
      <c r="E57" s="213" t="n">
        <v>2134.65</v>
      </c>
      <c r="F57" s="217"/>
      <c r="G57" s="151"/>
      <c r="H57" s="153"/>
      <c r="I57" s="154"/>
      <c r="J57" s="153"/>
      <c r="K57" s="155" t="n">
        <f aca="false">ROUND(SUM(J57+H57+I57),2)</f>
        <v>0</v>
      </c>
      <c r="L57" s="215" t="n">
        <f aca="false">ROUND(F57*$E57,1)</f>
        <v>0</v>
      </c>
      <c r="M57" s="157" t="n">
        <f aca="false">ROUND(E57*H57,2)</f>
        <v>0</v>
      </c>
      <c r="N57" s="157" t="n">
        <f aca="false">ROUND(I57*E57,2)</f>
        <v>0</v>
      </c>
      <c r="O57" s="157" t="n">
        <f aca="false">ROUND(J57*E57,2)</f>
        <v>0</v>
      </c>
      <c r="P57" s="158" t="n">
        <f aca="false">ROUND(M57+N57+O57,2)</f>
        <v>0</v>
      </c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</row>
    <row r="58" customFormat="false" ht="25.35" hidden="false" customHeight="false" outlineLevel="1" collapsed="false">
      <c r="A58" s="148"/>
      <c r="B58" s="233"/>
      <c r="C58" s="240" t="s">
        <v>194</v>
      </c>
      <c r="D58" s="206" t="s">
        <v>77</v>
      </c>
      <c r="E58" s="207" t="n">
        <v>24396</v>
      </c>
      <c r="F58" s="217"/>
      <c r="G58" s="151"/>
      <c r="H58" s="153"/>
      <c r="I58" s="153"/>
      <c r="J58" s="153"/>
      <c r="K58" s="155" t="n">
        <f aca="false">ROUND(SUM(J58+H58+I58),2)</f>
        <v>0</v>
      </c>
      <c r="L58" s="215" t="n">
        <f aca="false">ROUND(F58*$E58,1)</f>
        <v>0</v>
      </c>
      <c r="M58" s="157" t="n">
        <f aca="false">ROUND(E58*H58,2)</f>
        <v>0</v>
      </c>
      <c r="N58" s="157" t="n">
        <f aca="false">ROUND(I58*E58,2)</f>
        <v>0</v>
      </c>
      <c r="O58" s="157" t="n">
        <f aca="false">ROUND(J58*E58,2)</f>
        <v>0</v>
      </c>
      <c r="P58" s="158" t="n">
        <f aca="false">ROUND(M58+N58+O58,2)</f>
        <v>0</v>
      </c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</row>
    <row r="59" customFormat="false" ht="60.5" hidden="false" customHeight="true" outlineLevel="0" collapsed="false">
      <c r="A59" s="148" t="n">
        <v>13</v>
      </c>
      <c r="B59" s="149" t="s">
        <v>67</v>
      </c>
      <c r="C59" s="237" t="s">
        <v>203</v>
      </c>
      <c r="D59" s="207" t="s">
        <v>90</v>
      </c>
      <c r="E59" s="213" t="n">
        <v>4</v>
      </c>
      <c r="F59" s="23"/>
      <c r="G59" s="151"/>
      <c r="H59" s="153"/>
      <c r="I59" s="153"/>
      <c r="J59" s="153"/>
      <c r="K59" s="155" t="n">
        <f aca="false">ROUND(SUM(J59+H59+I59),2)</f>
        <v>0</v>
      </c>
      <c r="L59" s="215" t="n">
        <f aca="false">ROUND(F59*$E59,1)</f>
        <v>0</v>
      </c>
      <c r="M59" s="157" t="n">
        <f aca="false">ROUND(E59*H59,2)</f>
        <v>0</v>
      </c>
      <c r="N59" s="157" t="n">
        <f aca="false">ROUND(I59*E59,2)</f>
        <v>0</v>
      </c>
      <c r="O59" s="157" t="n">
        <f aca="false">ROUND(J59*E59,2)</f>
        <v>0</v>
      </c>
      <c r="P59" s="158" t="n">
        <f aca="false">ROUND(M59+N59+O59,2)</f>
        <v>0</v>
      </c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</row>
    <row r="60" customFormat="false" ht="13.4" hidden="false" customHeight="false" outlineLevel="1" collapsed="false">
      <c r="A60" s="148"/>
      <c r="B60" s="149"/>
      <c r="C60" s="240" t="s">
        <v>154</v>
      </c>
      <c r="D60" s="207" t="s">
        <v>110</v>
      </c>
      <c r="E60" s="152" t="n">
        <v>1.04</v>
      </c>
      <c r="F60" s="23"/>
      <c r="G60" s="151"/>
      <c r="H60" s="153"/>
      <c r="I60" s="153"/>
      <c r="J60" s="153"/>
      <c r="K60" s="264" t="n">
        <f aca="false">ROUND(SUM(J60+H60+I60),2)</f>
        <v>0</v>
      </c>
      <c r="L60" s="265" t="n">
        <f aca="false">ROUND(F60*$E60,1)</f>
        <v>0</v>
      </c>
      <c r="M60" s="266" t="n">
        <f aca="false">ROUND(E60*H60,2)</f>
        <v>0</v>
      </c>
      <c r="N60" s="266" t="n">
        <f aca="false">ROUND(I60*E60,2)</f>
        <v>0</v>
      </c>
      <c r="O60" s="266" t="n">
        <f aca="false">ROUND(J60*E60,2)</f>
        <v>0</v>
      </c>
      <c r="P60" s="267" t="n">
        <f aca="false">ROUND(M60+N60+O60,2)</f>
        <v>0</v>
      </c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</row>
    <row r="61" s="295" customFormat="true" ht="25.35" hidden="false" customHeight="false" outlineLevel="1" collapsed="false">
      <c r="A61" s="304"/>
      <c r="B61" s="305"/>
      <c r="C61" s="345" t="s">
        <v>147</v>
      </c>
      <c r="D61" s="163" t="s">
        <v>102</v>
      </c>
      <c r="E61" s="152" t="n">
        <v>4.2</v>
      </c>
      <c r="F61" s="306"/>
      <c r="G61" s="306"/>
      <c r="H61" s="307"/>
      <c r="I61" s="347"/>
      <c r="J61" s="307"/>
      <c r="K61" s="308" t="n">
        <f aca="false">ROUND(SUM(J61+H61+I61),2)</f>
        <v>0</v>
      </c>
      <c r="L61" s="309" t="n">
        <f aca="false">ROUND(F61*$E61,1)</f>
        <v>0</v>
      </c>
      <c r="M61" s="310" t="n">
        <f aca="false">ROUND(E61*H61,2)</f>
        <v>0</v>
      </c>
      <c r="N61" s="310" t="n">
        <f aca="false">ROUND(I61*E61,2)</f>
        <v>0</v>
      </c>
      <c r="O61" s="311" t="n">
        <f aca="false">ROUND(J61*E61,2)</f>
        <v>0</v>
      </c>
      <c r="P61" s="312" t="n">
        <f aca="false">ROUND(M61+N61+O61,2)</f>
        <v>0</v>
      </c>
      <c r="AMJ61" s="0"/>
    </row>
    <row r="62" s="211" customFormat="true" ht="25.35" hidden="false" customHeight="false" outlineLevel="1" collapsed="false">
      <c r="A62" s="148"/>
      <c r="B62" s="233"/>
      <c r="C62" s="240" t="s">
        <v>194</v>
      </c>
      <c r="D62" s="207" t="s">
        <v>77</v>
      </c>
      <c r="E62" s="207" t="n">
        <v>16</v>
      </c>
      <c r="F62" s="217"/>
      <c r="G62" s="151"/>
      <c r="H62" s="153"/>
      <c r="I62" s="153"/>
      <c r="J62" s="153"/>
      <c r="K62" s="155" t="n">
        <f aca="false">ROUND(SUM(J62+H62+I62),2)</f>
        <v>0</v>
      </c>
      <c r="L62" s="215" t="n">
        <f aca="false">ROUND(F62*$E62,1)</f>
        <v>0</v>
      </c>
      <c r="M62" s="157" t="n">
        <f aca="false">ROUND(E62*H62,2)</f>
        <v>0</v>
      </c>
      <c r="N62" s="157" t="n">
        <f aca="false">ROUND(I62*E62,2)</f>
        <v>0</v>
      </c>
      <c r="O62" s="157" t="n">
        <f aca="false">ROUND(J62*E62,2)</f>
        <v>0</v>
      </c>
      <c r="P62" s="158" t="n">
        <f aca="false">ROUND(M62+N62+O62,2)</f>
        <v>0</v>
      </c>
      <c r="AMJ62" s="0"/>
    </row>
    <row r="63" customFormat="false" ht="13.4" hidden="false" customHeight="false" outlineLevel="1" collapsed="false">
      <c r="A63" s="148"/>
      <c r="B63" s="233"/>
      <c r="C63" s="240" t="s">
        <v>149</v>
      </c>
      <c r="D63" s="207" t="s">
        <v>110</v>
      </c>
      <c r="E63" s="213" t="n">
        <v>24</v>
      </c>
      <c r="F63" s="217"/>
      <c r="G63" s="151"/>
      <c r="H63" s="153"/>
      <c r="I63" s="153"/>
      <c r="J63" s="153"/>
      <c r="K63" s="155" t="n">
        <f aca="false">ROUND(SUM(J63+H63+I63),2)</f>
        <v>0</v>
      </c>
      <c r="L63" s="215" t="n">
        <f aca="false">ROUND(F63*$E63,1)</f>
        <v>0</v>
      </c>
      <c r="M63" s="157" t="n">
        <f aca="false">ROUND(E63*H63,2)</f>
        <v>0</v>
      </c>
      <c r="N63" s="157" t="n">
        <f aca="false">ROUND(I63*E63,2)</f>
        <v>0</v>
      </c>
      <c r="O63" s="157" t="n">
        <f aca="false">ROUND(J63*E63,2)</f>
        <v>0</v>
      </c>
      <c r="P63" s="158" t="n">
        <f aca="false">ROUND(M63+N63+O63,2)</f>
        <v>0</v>
      </c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</row>
    <row r="64" customFormat="false" ht="38.95" hidden="false" customHeight="false" outlineLevel="0" collapsed="false">
      <c r="A64" s="148" t="n">
        <v>14</v>
      </c>
      <c r="B64" s="149" t="s">
        <v>67</v>
      </c>
      <c r="C64" s="161" t="s">
        <v>204</v>
      </c>
      <c r="D64" s="207" t="s">
        <v>90</v>
      </c>
      <c r="E64" s="213" t="n">
        <v>2033</v>
      </c>
      <c r="F64" s="23"/>
      <c r="G64" s="151"/>
      <c r="H64" s="153"/>
      <c r="I64" s="153"/>
      <c r="J64" s="153"/>
      <c r="K64" s="155" t="n">
        <f aca="false">ROUND(SUM(J64+H64+I64),2)</f>
        <v>0</v>
      </c>
      <c r="L64" s="215" t="n">
        <f aca="false">ROUND(F64*$E64,1)</f>
        <v>0</v>
      </c>
      <c r="M64" s="157" t="n">
        <f aca="false">ROUND(E64*H64,2)</f>
        <v>0</v>
      </c>
      <c r="N64" s="157" t="n">
        <f aca="false">ROUND(I64*E64,2)</f>
        <v>0</v>
      </c>
      <c r="O64" s="157" t="n">
        <f aca="false">ROUND(J64*E64,2)</f>
        <v>0</v>
      </c>
      <c r="P64" s="158" t="n">
        <f aca="false">ROUND(M64+N64+O64,2)</f>
        <v>0</v>
      </c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</row>
    <row r="65" customFormat="false" ht="13.4" hidden="false" customHeight="false" outlineLevel="1" collapsed="false">
      <c r="A65" s="148"/>
      <c r="B65" s="233"/>
      <c r="C65" s="208" t="s">
        <v>196</v>
      </c>
      <c r="D65" s="164" t="s">
        <v>110</v>
      </c>
      <c r="E65" s="213" t="n">
        <v>14231</v>
      </c>
      <c r="F65" s="217"/>
      <c r="G65" s="151"/>
      <c r="H65" s="153"/>
      <c r="I65" s="154"/>
      <c r="J65" s="153"/>
      <c r="K65" s="155" t="n">
        <f aca="false">ROUND(SUM(J65+H65+I65),2)</f>
        <v>0</v>
      </c>
      <c r="L65" s="215" t="n">
        <f aca="false">ROUND(F65*$E65,1)</f>
        <v>0</v>
      </c>
      <c r="M65" s="157" t="n">
        <f aca="false">ROUND(E65*H65,2)</f>
        <v>0</v>
      </c>
      <c r="N65" s="157" t="n">
        <f aca="false">ROUND(I65*E65,2)</f>
        <v>0</v>
      </c>
      <c r="O65" s="157" t="n">
        <f aca="false">ROUND(J65*E65,2)</f>
        <v>0</v>
      </c>
      <c r="P65" s="158" t="n">
        <f aca="false">ROUND(M65+N65+O65,2)</f>
        <v>0</v>
      </c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</row>
    <row r="66" customFormat="false" ht="13.4" hidden="false" customHeight="false" outlineLevel="1" collapsed="false">
      <c r="A66" s="148"/>
      <c r="B66" s="233"/>
      <c r="C66" s="208" t="s">
        <v>197</v>
      </c>
      <c r="D66" s="164" t="s">
        <v>90</v>
      </c>
      <c r="E66" s="213" t="n">
        <v>2439.6</v>
      </c>
      <c r="F66" s="217"/>
      <c r="G66" s="151"/>
      <c r="H66" s="153"/>
      <c r="I66" s="153"/>
      <c r="J66" s="153"/>
      <c r="K66" s="155" t="n">
        <f aca="false">ROUND(SUM(J66+H66+I66),2)</f>
        <v>0</v>
      </c>
      <c r="L66" s="215" t="n">
        <f aca="false">ROUND(F66*$E66,1)</f>
        <v>0</v>
      </c>
      <c r="M66" s="157" t="n">
        <f aca="false">ROUND(E66*H66,2)</f>
        <v>0</v>
      </c>
      <c r="N66" s="157" t="n">
        <f aca="false">ROUND(I66*E66,2)</f>
        <v>0</v>
      </c>
      <c r="O66" s="157" t="n">
        <f aca="false">ROUND(J66*E66,2)</f>
        <v>0</v>
      </c>
      <c r="P66" s="158" t="n">
        <f aca="false">ROUND(M66+N66+O66,2)</f>
        <v>0</v>
      </c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</row>
    <row r="67" customFormat="false" ht="25.35" hidden="false" customHeight="false" outlineLevel="0" collapsed="false">
      <c r="A67" s="148" t="n">
        <v>15</v>
      </c>
      <c r="B67" s="149" t="s">
        <v>67</v>
      </c>
      <c r="C67" s="150" t="s">
        <v>205</v>
      </c>
      <c r="D67" s="206" t="s">
        <v>90</v>
      </c>
      <c r="E67" s="213" t="n">
        <v>2033</v>
      </c>
      <c r="F67" s="165"/>
      <c r="G67" s="152"/>
      <c r="H67" s="154"/>
      <c r="I67" s="153"/>
      <c r="J67" s="153"/>
      <c r="K67" s="264" t="n">
        <f aca="false">ROUND(SUM(J67+H67+I67),2)</f>
        <v>0</v>
      </c>
      <c r="L67" s="265" t="n">
        <f aca="false">ROUND(F67*$E67,1)</f>
        <v>0</v>
      </c>
      <c r="M67" s="266" t="n">
        <f aca="false">ROUND(E67*H67,2)</f>
        <v>0</v>
      </c>
      <c r="N67" s="266" t="n">
        <f aca="false">ROUND(I67*E67,2)</f>
        <v>0</v>
      </c>
      <c r="O67" s="266" t="n">
        <f aca="false">ROUND(J67*E67,2)</f>
        <v>0</v>
      </c>
      <c r="P67" s="267" t="n">
        <f aca="false">ROUND(M67+N67+O67,2)</f>
        <v>0</v>
      </c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</row>
    <row r="68" customFormat="false" ht="13.5" hidden="false" customHeight="true" outlineLevel="1" collapsed="false">
      <c r="A68" s="148"/>
      <c r="B68" s="149"/>
      <c r="C68" s="208" t="s">
        <v>154</v>
      </c>
      <c r="D68" s="206" t="s">
        <v>110</v>
      </c>
      <c r="E68" s="152" t="n">
        <v>528.58</v>
      </c>
      <c r="F68" s="165"/>
      <c r="G68" s="152"/>
      <c r="H68" s="154"/>
      <c r="I68" s="154"/>
      <c r="J68" s="153"/>
      <c r="K68" s="264" t="n">
        <f aca="false">ROUND(SUM(J68+H68+I68),2)</f>
        <v>0</v>
      </c>
      <c r="L68" s="265" t="n">
        <f aca="false">ROUND(F68*$E68,1)</f>
        <v>0</v>
      </c>
      <c r="M68" s="266" t="n">
        <f aca="false">ROUND(E68*H68,2)</f>
        <v>0</v>
      </c>
      <c r="N68" s="266" t="n">
        <f aca="false">ROUND(I68*E68,2)</f>
        <v>0</v>
      </c>
      <c r="O68" s="266" t="n">
        <f aca="false">ROUND(J68*E68,2)</f>
        <v>0</v>
      </c>
      <c r="P68" s="267" t="n">
        <f aca="false">ROUND(M68+N68+O68,2)</f>
        <v>0</v>
      </c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</row>
    <row r="69" customFormat="false" ht="25.35" hidden="false" customHeight="false" outlineLevel="1" collapsed="false">
      <c r="A69" s="148"/>
      <c r="B69" s="149"/>
      <c r="C69" s="208" t="s">
        <v>206</v>
      </c>
      <c r="D69" s="206" t="s">
        <v>110</v>
      </c>
      <c r="E69" s="152" t="n">
        <v>6099</v>
      </c>
      <c r="F69" s="165"/>
      <c r="G69" s="152"/>
      <c r="H69" s="154"/>
      <c r="I69" s="154"/>
      <c r="J69" s="153"/>
      <c r="K69" s="264" t="n">
        <f aca="false">ROUND(SUM(J69+H69+I69),2)</f>
        <v>0</v>
      </c>
      <c r="L69" s="265" t="n">
        <f aca="false">ROUND(F69*$E69,1)</f>
        <v>0</v>
      </c>
      <c r="M69" s="266" t="n">
        <f aca="false">ROUND(E69*H69,2)</f>
        <v>0</v>
      </c>
      <c r="N69" s="266" t="n">
        <f aca="false">ROUND(I69*E69,2)</f>
        <v>0</v>
      </c>
      <c r="O69" s="266" t="n">
        <f aca="false">ROUND(J69*E69,2)</f>
        <v>0</v>
      </c>
      <c r="P69" s="267" t="n">
        <f aca="false">ROUND(M69+N69+O69,2)</f>
        <v>0</v>
      </c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</row>
    <row r="70" s="232" customFormat="true" ht="25.35" hidden="false" customHeight="false" outlineLevel="0" collapsed="false">
      <c r="A70" s="160" t="n">
        <v>16</v>
      </c>
      <c r="B70" s="230" t="s">
        <v>67</v>
      </c>
      <c r="C70" s="237" t="s">
        <v>207</v>
      </c>
      <c r="D70" s="207" t="s">
        <v>166</v>
      </c>
      <c r="E70" s="213" t="n">
        <v>161</v>
      </c>
      <c r="F70" s="165"/>
      <c r="G70" s="152"/>
      <c r="H70" s="154"/>
      <c r="I70" s="154"/>
      <c r="J70" s="154"/>
      <c r="K70" s="238" t="n">
        <f aca="false">ROUND(SUM(J70+H70+I70),2)</f>
        <v>0</v>
      </c>
      <c r="L70" s="222" t="n">
        <f aca="false">ROUND(F70*$E70,1)</f>
        <v>0</v>
      </c>
      <c r="M70" s="223" t="n">
        <f aca="false">ROUND(E70*H70,2)</f>
        <v>0</v>
      </c>
      <c r="N70" s="223" t="n">
        <f aca="false">ROUND(I70*E70,2)</f>
        <v>0</v>
      </c>
      <c r="O70" s="223" t="n">
        <f aca="false">ROUND(J70*E70,2)</f>
        <v>0</v>
      </c>
      <c r="P70" s="224" t="n">
        <f aca="false">ROUND(M70+N70+O70,2)</f>
        <v>0</v>
      </c>
      <c r="AMJ70" s="0"/>
    </row>
    <row r="71" customFormat="false" ht="25.35" hidden="false" customHeight="false" outlineLevel="0" collapsed="false">
      <c r="A71" s="160" t="n">
        <v>17</v>
      </c>
      <c r="B71" s="230" t="s">
        <v>67</v>
      </c>
      <c r="C71" s="237" t="s">
        <v>208</v>
      </c>
      <c r="D71" s="207" t="s">
        <v>166</v>
      </c>
      <c r="E71" s="213" t="n">
        <v>350</v>
      </c>
      <c r="F71" s="165"/>
      <c r="G71" s="152"/>
      <c r="H71" s="154"/>
      <c r="I71" s="154"/>
      <c r="J71" s="154"/>
      <c r="K71" s="238" t="n">
        <f aca="false">ROUND(SUM(J71+H71+I71),2)</f>
        <v>0</v>
      </c>
      <c r="L71" s="222" t="n">
        <f aca="false">ROUND(F71*$E71,1)</f>
        <v>0</v>
      </c>
      <c r="M71" s="223" t="n">
        <f aca="false">ROUND(E71*H71,2)</f>
        <v>0</v>
      </c>
      <c r="N71" s="223" t="n">
        <f aca="false">ROUND(I71*E71,2)</f>
        <v>0</v>
      </c>
      <c r="O71" s="223" t="n">
        <f aca="false">ROUND(J71*E71,2)</f>
        <v>0</v>
      </c>
      <c r="P71" s="224" t="n">
        <f aca="false">ROUND(M71+N71+O71,2)</f>
        <v>0</v>
      </c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</row>
    <row r="72" s="211" customFormat="true" ht="13.4" hidden="false" customHeight="false" outlineLevel="0" collapsed="false">
      <c r="A72" s="148"/>
      <c r="B72" s="243"/>
      <c r="C72" s="244" t="s">
        <v>209</v>
      </c>
      <c r="D72" s="206"/>
      <c r="E72" s="207"/>
      <c r="F72" s="206"/>
      <c r="G72" s="206"/>
      <c r="H72" s="206"/>
      <c r="I72" s="206"/>
      <c r="J72" s="206"/>
      <c r="K72" s="217"/>
      <c r="L72" s="246" t="n">
        <f aca="false">SUM(L53:L71)</f>
        <v>0</v>
      </c>
      <c r="M72" s="247" t="n">
        <f aca="false">SUM(M53:M71)</f>
        <v>0</v>
      </c>
      <c r="N72" s="247" t="n">
        <f aca="false">SUM(N53:N71)</f>
        <v>0</v>
      </c>
      <c r="O72" s="247" t="n">
        <f aca="false">SUM(O53:O71)</f>
        <v>0</v>
      </c>
      <c r="P72" s="248" t="n">
        <f aca="false">SUM(P53:P71)</f>
        <v>0</v>
      </c>
      <c r="AMJ72" s="0"/>
    </row>
    <row r="73" customFormat="false" ht="13.4" hidden="false" customHeight="false" outlineLevel="0" collapsed="false">
      <c r="A73" s="148"/>
      <c r="B73" s="337"/>
      <c r="C73" s="339" t="s">
        <v>210</v>
      </c>
      <c r="D73" s="206"/>
      <c r="E73" s="213"/>
      <c r="F73" s="217"/>
      <c r="G73" s="217"/>
      <c r="H73" s="217"/>
      <c r="I73" s="153"/>
      <c r="J73" s="153"/>
      <c r="K73" s="217"/>
      <c r="L73" s="251"/>
      <c r="M73" s="23"/>
      <c r="N73" s="23"/>
      <c r="O73" s="23"/>
      <c r="P73" s="252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</row>
    <row r="74" customFormat="false" ht="51.4" hidden="false" customHeight="false" outlineLevel="0" collapsed="false">
      <c r="A74" s="148" t="n">
        <v>18</v>
      </c>
      <c r="B74" s="149" t="s">
        <v>67</v>
      </c>
      <c r="C74" s="340" t="s">
        <v>211</v>
      </c>
      <c r="D74" s="164" t="s">
        <v>90</v>
      </c>
      <c r="E74" s="213" t="n">
        <v>27</v>
      </c>
      <c r="F74" s="23"/>
      <c r="G74" s="151"/>
      <c r="H74" s="153"/>
      <c r="I74" s="153"/>
      <c r="J74" s="153"/>
      <c r="K74" s="155" t="n">
        <f aca="false">ROUND(SUM(J74+H74+I74),2)</f>
        <v>0</v>
      </c>
      <c r="L74" s="215" t="n">
        <f aca="false">ROUND(F74*$E74,1)</f>
        <v>0</v>
      </c>
      <c r="M74" s="157" t="n">
        <f aca="false">ROUND(E74*H74,2)</f>
        <v>0</v>
      </c>
      <c r="N74" s="157" t="n">
        <f aca="false">ROUND(I74*E74,2)</f>
        <v>0</v>
      </c>
      <c r="O74" s="157" t="n">
        <f aca="false">ROUND(J74*E74,2)</f>
        <v>0</v>
      </c>
      <c r="P74" s="158" t="n">
        <f aca="false">ROUND(M74+N74+O74,2)</f>
        <v>0</v>
      </c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</row>
    <row r="75" customFormat="false" ht="13.4" hidden="false" customHeight="false" outlineLevel="1" collapsed="false">
      <c r="A75" s="148"/>
      <c r="B75" s="149"/>
      <c r="C75" s="208" t="s">
        <v>154</v>
      </c>
      <c r="D75" s="206" t="s">
        <v>110</v>
      </c>
      <c r="E75" s="152" t="n">
        <v>7.02</v>
      </c>
      <c r="F75" s="23"/>
      <c r="G75" s="151"/>
      <c r="H75" s="153"/>
      <c r="I75" s="153"/>
      <c r="J75" s="153"/>
      <c r="K75" s="264" t="n">
        <f aca="false">ROUND(SUM(J75+H75+I75),2)</f>
        <v>0</v>
      </c>
      <c r="L75" s="265" t="n">
        <f aca="false">ROUND(F75*$E75,1)</f>
        <v>0</v>
      </c>
      <c r="M75" s="266" t="n">
        <f aca="false">ROUND(E75*H75,2)</f>
        <v>0</v>
      </c>
      <c r="N75" s="266" t="n">
        <f aca="false">ROUND(I75*E75,2)</f>
        <v>0</v>
      </c>
      <c r="O75" s="266" t="n">
        <f aca="false">ROUND(J75*E75,2)</f>
        <v>0</v>
      </c>
      <c r="P75" s="267" t="n">
        <f aca="false">ROUND(M75+N75+O75,2)</f>
        <v>0</v>
      </c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</row>
    <row r="76" customFormat="false" ht="13.4" hidden="false" customHeight="false" outlineLevel="1" collapsed="false">
      <c r="A76" s="148"/>
      <c r="B76" s="233"/>
      <c r="C76" s="208" t="s">
        <v>149</v>
      </c>
      <c r="D76" s="164" t="s">
        <v>110</v>
      </c>
      <c r="E76" s="213" t="n">
        <v>162</v>
      </c>
      <c r="F76" s="217"/>
      <c r="G76" s="151"/>
      <c r="H76" s="153"/>
      <c r="I76" s="153"/>
      <c r="J76" s="153"/>
      <c r="K76" s="155" t="n">
        <f aca="false">ROUND(SUM(J76+H76+I76),2)</f>
        <v>0</v>
      </c>
      <c r="L76" s="215" t="n">
        <f aca="false">ROUND(F76*$E76,1)</f>
        <v>0</v>
      </c>
      <c r="M76" s="157" t="n">
        <f aca="false">ROUND(E76*H76,2)</f>
        <v>0</v>
      </c>
      <c r="N76" s="157" t="n">
        <f aca="false">ROUND(I76*E76,2)</f>
        <v>0</v>
      </c>
      <c r="O76" s="157" t="n">
        <f aca="false">ROUND(J76*E76,2)</f>
        <v>0</v>
      </c>
      <c r="P76" s="158" t="n">
        <f aca="false">ROUND(M76+N76+O76,2)</f>
        <v>0</v>
      </c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</row>
    <row r="77" customFormat="false" ht="13.4" hidden="false" customHeight="false" outlineLevel="1" collapsed="false">
      <c r="A77" s="148"/>
      <c r="B77" s="233"/>
      <c r="C77" s="208" t="s">
        <v>212</v>
      </c>
      <c r="D77" s="164" t="s">
        <v>90</v>
      </c>
      <c r="E77" s="213" t="n">
        <v>28.35</v>
      </c>
      <c r="F77" s="217"/>
      <c r="G77" s="151"/>
      <c r="H77" s="153"/>
      <c r="I77" s="153"/>
      <c r="J77" s="153"/>
      <c r="K77" s="155" t="n">
        <f aca="false">ROUND(SUM(J77+H77+I77),2)</f>
        <v>0</v>
      </c>
      <c r="L77" s="215" t="n">
        <f aca="false">ROUND(F77*$E77,1)</f>
        <v>0</v>
      </c>
      <c r="M77" s="157" t="n">
        <f aca="false">ROUND(E77*H77,2)</f>
        <v>0</v>
      </c>
      <c r="N77" s="157" t="n">
        <f aca="false">ROUND(I77*E77,2)</f>
        <v>0</v>
      </c>
      <c r="O77" s="157" t="n">
        <f aca="false">ROUND(J77*E77,2)</f>
        <v>0</v>
      </c>
      <c r="P77" s="158" t="n">
        <f aca="false">ROUND(M77+N77+O77,2)</f>
        <v>0</v>
      </c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</row>
    <row r="78" customFormat="false" ht="25.35" hidden="false" customHeight="false" outlineLevel="1" collapsed="false">
      <c r="A78" s="148"/>
      <c r="B78" s="233"/>
      <c r="C78" s="240" t="s">
        <v>194</v>
      </c>
      <c r="D78" s="206" t="s">
        <v>77</v>
      </c>
      <c r="E78" s="207" t="n">
        <v>324</v>
      </c>
      <c r="F78" s="217"/>
      <c r="G78" s="151"/>
      <c r="H78" s="153"/>
      <c r="I78" s="153"/>
      <c r="J78" s="153"/>
      <c r="K78" s="155" t="n">
        <f aca="false">ROUND(SUM(J78+H78+I78),2)</f>
        <v>0</v>
      </c>
      <c r="L78" s="215" t="n">
        <f aca="false">ROUND(F78*$E78,1)</f>
        <v>0</v>
      </c>
      <c r="M78" s="157" t="n">
        <f aca="false">ROUND(E78*H78,2)</f>
        <v>0</v>
      </c>
      <c r="N78" s="157" t="n">
        <f aca="false">ROUND(I78*E78,2)</f>
        <v>0</v>
      </c>
      <c r="O78" s="157" t="n">
        <f aca="false">ROUND(J78*E78,2)</f>
        <v>0</v>
      </c>
      <c r="P78" s="158" t="n">
        <f aca="false">ROUND(M78+N78+O78,2)</f>
        <v>0</v>
      </c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</row>
    <row r="79" customFormat="false" ht="38.95" hidden="false" customHeight="false" outlineLevel="0" collapsed="false">
      <c r="A79" s="148" t="n">
        <v>19</v>
      </c>
      <c r="B79" s="149" t="s">
        <v>67</v>
      </c>
      <c r="C79" s="150" t="s">
        <v>213</v>
      </c>
      <c r="D79" s="164" t="s">
        <v>90</v>
      </c>
      <c r="E79" s="213" t="n">
        <v>27</v>
      </c>
      <c r="F79" s="23"/>
      <c r="G79" s="151"/>
      <c r="H79" s="153"/>
      <c r="I79" s="153"/>
      <c r="J79" s="153"/>
      <c r="K79" s="155" t="n">
        <f aca="false">ROUND(SUM(J79+H79+I79),2)</f>
        <v>0</v>
      </c>
      <c r="L79" s="215" t="n">
        <f aca="false">ROUND(F79*$E79,1)</f>
        <v>0</v>
      </c>
      <c r="M79" s="157" t="n">
        <f aca="false">ROUND(E79*H79,2)</f>
        <v>0</v>
      </c>
      <c r="N79" s="157" t="n">
        <f aca="false">ROUND(I79*E79,2)</f>
        <v>0</v>
      </c>
      <c r="O79" s="157" t="n">
        <f aca="false">ROUND(J79*E79,2)</f>
        <v>0</v>
      </c>
      <c r="P79" s="158" t="n">
        <f aca="false">ROUND(M79+N79+O79,2)</f>
        <v>0</v>
      </c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</row>
    <row r="80" customFormat="false" ht="13.4" hidden="false" customHeight="false" outlineLevel="1" collapsed="false">
      <c r="A80" s="148"/>
      <c r="B80" s="233"/>
      <c r="C80" s="208" t="s">
        <v>196</v>
      </c>
      <c r="D80" s="164" t="s">
        <v>110</v>
      </c>
      <c r="E80" s="213" t="n">
        <v>189</v>
      </c>
      <c r="F80" s="217"/>
      <c r="G80" s="151"/>
      <c r="H80" s="153"/>
      <c r="I80" s="154"/>
      <c r="J80" s="153"/>
      <c r="K80" s="155" t="n">
        <f aca="false">ROUND(SUM(J80+H80+I80),2)</f>
        <v>0</v>
      </c>
      <c r="L80" s="215" t="n">
        <f aca="false">ROUND(F80*$E80,1)</f>
        <v>0</v>
      </c>
      <c r="M80" s="157" t="n">
        <f aca="false">ROUND(E80*H80,2)</f>
        <v>0</v>
      </c>
      <c r="N80" s="157" t="n">
        <f aca="false">ROUND(I80*E80,2)</f>
        <v>0</v>
      </c>
      <c r="O80" s="157" t="n">
        <f aca="false">ROUND(J80*E80,2)</f>
        <v>0</v>
      </c>
      <c r="P80" s="158" t="n">
        <f aca="false">ROUND(M80+N80+O80,2)</f>
        <v>0</v>
      </c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</row>
    <row r="81" customFormat="false" ht="13.4" hidden="false" customHeight="false" outlineLevel="1" collapsed="false">
      <c r="A81" s="148"/>
      <c r="B81" s="233"/>
      <c r="C81" s="208" t="s">
        <v>197</v>
      </c>
      <c r="D81" s="164" t="s">
        <v>90</v>
      </c>
      <c r="E81" s="213" t="n">
        <v>32.4</v>
      </c>
      <c r="F81" s="217"/>
      <c r="G81" s="151"/>
      <c r="H81" s="153"/>
      <c r="I81" s="153"/>
      <c r="J81" s="153"/>
      <c r="K81" s="155" t="n">
        <f aca="false">ROUND(SUM(J81+H81+I81),2)</f>
        <v>0</v>
      </c>
      <c r="L81" s="215" t="n">
        <f aca="false">ROUND(F81*$E81,1)</f>
        <v>0</v>
      </c>
      <c r="M81" s="157" t="n">
        <f aca="false">ROUND(E81*H81,2)</f>
        <v>0</v>
      </c>
      <c r="N81" s="157" t="n">
        <f aca="false">ROUND(I81*E81,2)</f>
        <v>0</v>
      </c>
      <c r="O81" s="157" t="n">
        <f aca="false">ROUND(J81*E81,2)</f>
        <v>0</v>
      </c>
      <c r="P81" s="158" t="n">
        <f aca="false">ROUND(M81+N81+O81,2)</f>
        <v>0</v>
      </c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</row>
    <row r="82" customFormat="false" ht="38.95" hidden="false" customHeight="false" outlineLevel="0" collapsed="false">
      <c r="A82" s="148" t="n">
        <v>20</v>
      </c>
      <c r="B82" s="149" t="s">
        <v>67</v>
      </c>
      <c r="C82" s="150" t="s">
        <v>214</v>
      </c>
      <c r="D82" s="206" t="s">
        <v>90</v>
      </c>
      <c r="E82" s="213" t="n">
        <v>27</v>
      </c>
      <c r="F82" s="165"/>
      <c r="G82" s="152"/>
      <c r="H82" s="154"/>
      <c r="I82" s="153"/>
      <c r="J82" s="153"/>
      <c r="K82" s="264" t="n">
        <f aca="false">ROUND(SUM(J82+H82+I82),2)</f>
        <v>0</v>
      </c>
      <c r="L82" s="265" t="n">
        <f aca="false">ROUND(F82*$E82,1)</f>
        <v>0</v>
      </c>
      <c r="M82" s="266" t="n">
        <f aca="false">ROUND(E82*H82,2)</f>
        <v>0</v>
      </c>
      <c r="N82" s="266" t="n">
        <f aca="false">ROUND(I82*E82,2)</f>
        <v>0</v>
      </c>
      <c r="O82" s="266" t="n">
        <f aca="false">ROUND(J82*E82,2)</f>
        <v>0</v>
      </c>
      <c r="P82" s="267" t="n">
        <f aca="false">ROUND(M82+N82+O82,2)</f>
        <v>0</v>
      </c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</row>
    <row r="83" customFormat="false" ht="13.4" hidden="false" customHeight="false" outlineLevel="1" collapsed="false">
      <c r="A83" s="148"/>
      <c r="B83" s="149"/>
      <c r="C83" s="208" t="s">
        <v>154</v>
      </c>
      <c r="D83" s="206" t="s">
        <v>110</v>
      </c>
      <c r="E83" s="152" t="n">
        <v>7.02</v>
      </c>
      <c r="F83" s="165"/>
      <c r="G83" s="152"/>
      <c r="H83" s="154"/>
      <c r="I83" s="154"/>
      <c r="J83" s="153"/>
      <c r="K83" s="264" t="n">
        <f aca="false">ROUND(SUM(J83+H83+I83),2)</f>
        <v>0</v>
      </c>
      <c r="L83" s="265" t="n">
        <f aca="false">ROUND(F83*$E83,1)</f>
        <v>0</v>
      </c>
      <c r="M83" s="266" t="n">
        <f aca="false">ROUND(E83*H83,2)</f>
        <v>0</v>
      </c>
      <c r="N83" s="266" t="n">
        <f aca="false">ROUND(I83*E83,2)</f>
        <v>0</v>
      </c>
      <c r="O83" s="266" t="n">
        <f aca="false">ROUND(J83*E83,2)</f>
        <v>0</v>
      </c>
      <c r="P83" s="267" t="n">
        <f aca="false">ROUND(M83+N83+O83,2)</f>
        <v>0</v>
      </c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</row>
    <row r="84" customFormat="false" ht="25.35" hidden="false" customHeight="false" outlineLevel="1" collapsed="false">
      <c r="A84" s="148"/>
      <c r="B84" s="149"/>
      <c r="C84" s="208" t="s">
        <v>199</v>
      </c>
      <c r="D84" s="206" t="s">
        <v>110</v>
      </c>
      <c r="E84" s="152" t="n">
        <v>81</v>
      </c>
      <c r="F84" s="165"/>
      <c r="G84" s="152"/>
      <c r="H84" s="154"/>
      <c r="I84" s="154"/>
      <c r="J84" s="153"/>
      <c r="K84" s="264" t="n">
        <f aca="false">ROUND(SUM(J84+H84+I84),2)</f>
        <v>0</v>
      </c>
      <c r="L84" s="265" t="n">
        <f aca="false">ROUND(F84*$E84,1)</f>
        <v>0</v>
      </c>
      <c r="M84" s="266" t="n">
        <f aca="false">ROUND(E84*H84,2)</f>
        <v>0</v>
      </c>
      <c r="N84" s="266" t="n">
        <f aca="false">ROUND(I84*E84,2)</f>
        <v>0</v>
      </c>
      <c r="O84" s="266" t="n">
        <f aca="false">ROUND(J84*E84,2)</f>
        <v>0</v>
      </c>
      <c r="P84" s="267" t="n">
        <f aca="false">ROUND(M84+N84+O84,2)</f>
        <v>0</v>
      </c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</row>
    <row r="85" customFormat="false" ht="13.4" hidden="false" customHeight="false" outlineLevel="0" collapsed="false">
      <c r="A85" s="148"/>
      <c r="B85" s="243"/>
      <c r="C85" s="244" t="s">
        <v>215</v>
      </c>
      <c r="D85" s="206"/>
      <c r="E85" s="207"/>
      <c r="F85" s="206"/>
      <c r="G85" s="206"/>
      <c r="H85" s="206"/>
      <c r="I85" s="206"/>
      <c r="J85" s="206"/>
      <c r="K85" s="217"/>
      <c r="L85" s="246" t="n">
        <f aca="false">SUM(L74:L84)</f>
        <v>0</v>
      </c>
      <c r="M85" s="247" t="n">
        <f aca="false">SUM(M74:M84)</f>
        <v>0</v>
      </c>
      <c r="N85" s="247" t="n">
        <f aca="false">SUM(N74:N84)</f>
        <v>0</v>
      </c>
      <c r="O85" s="247" t="n">
        <f aca="false">SUM(O74:O84)</f>
        <v>0</v>
      </c>
      <c r="P85" s="248" t="n">
        <f aca="false">SUM(P74:P84)</f>
        <v>0</v>
      </c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</row>
    <row r="86" customFormat="false" ht="25.35" hidden="false" customHeight="false" outlineLevel="0" collapsed="false">
      <c r="A86" s="148"/>
      <c r="B86" s="337"/>
      <c r="C86" s="339" t="s">
        <v>216</v>
      </c>
      <c r="D86" s="206"/>
      <c r="E86" s="213"/>
      <c r="F86" s="217"/>
      <c r="G86" s="217"/>
      <c r="H86" s="217"/>
      <c r="I86" s="153"/>
      <c r="J86" s="153"/>
      <c r="K86" s="217"/>
      <c r="L86" s="251"/>
      <c r="M86" s="23"/>
      <c r="N86" s="23"/>
      <c r="O86" s="23"/>
      <c r="P86" s="252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</row>
    <row r="87" customFormat="false" ht="51.4" hidden="false" customHeight="false" outlineLevel="0" collapsed="false">
      <c r="A87" s="148" t="n">
        <v>21</v>
      </c>
      <c r="B87" s="149" t="s">
        <v>67</v>
      </c>
      <c r="C87" s="340" t="s">
        <v>217</v>
      </c>
      <c r="D87" s="164" t="s">
        <v>90</v>
      </c>
      <c r="E87" s="213" t="n">
        <v>354</v>
      </c>
      <c r="F87" s="23"/>
      <c r="G87" s="151"/>
      <c r="H87" s="153"/>
      <c r="I87" s="153"/>
      <c r="J87" s="153"/>
      <c r="K87" s="155" t="n">
        <f aca="false">ROUND(SUM(J87+H87+I87),2)</f>
        <v>0</v>
      </c>
      <c r="L87" s="215" t="n">
        <f aca="false">ROUND(F87*$E87,1)</f>
        <v>0</v>
      </c>
      <c r="M87" s="157" t="n">
        <f aca="false">ROUND(E87*H87,2)</f>
        <v>0</v>
      </c>
      <c r="N87" s="157" t="n">
        <f aca="false">ROUND(I87*E87,2)</f>
        <v>0</v>
      </c>
      <c r="O87" s="157" t="n">
        <f aca="false">ROUND(J87*E87,2)</f>
        <v>0</v>
      </c>
      <c r="P87" s="158" t="n">
        <f aca="false">ROUND(M87+N87+O87,2)</f>
        <v>0</v>
      </c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</row>
    <row r="88" customFormat="false" ht="13.4" hidden="false" customHeight="false" outlineLevel="1" collapsed="false">
      <c r="A88" s="148"/>
      <c r="B88" s="149"/>
      <c r="C88" s="208" t="s">
        <v>154</v>
      </c>
      <c r="D88" s="206" t="s">
        <v>110</v>
      </c>
      <c r="E88" s="152" t="n">
        <v>92.04</v>
      </c>
      <c r="F88" s="23"/>
      <c r="G88" s="151"/>
      <c r="H88" s="153"/>
      <c r="I88" s="153"/>
      <c r="J88" s="153"/>
      <c r="K88" s="264" t="n">
        <f aca="false">ROUND(SUM(J88+H88+I88),2)</f>
        <v>0</v>
      </c>
      <c r="L88" s="265" t="n">
        <f aca="false">ROUND(F88*$E88,1)</f>
        <v>0</v>
      </c>
      <c r="M88" s="266" t="n">
        <f aca="false">ROUND(E88*H88,2)</f>
        <v>0</v>
      </c>
      <c r="N88" s="266" t="n">
        <f aca="false">ROUND(I88*E88,2)</f>
        <v>0</v>
      </c>
      <c r="O88" s="266" t="n">
        <f aca="false">ROUND(J88*E88,2)</f>
        <v>0</v>
      </c>
      <c r="P88" s="267" t="n">
        <f aca="false">ROUND(M88+N88+O88,2)</f>
        <v>0</v>
      </c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</row>
    <row r="89" customFormat="false" ht="13.4" hidden="false" customHeight="false" outlineLevel="1" collapsed="false">
      <c r="A89" s="148"/>
      <c r="B89" s="233"/>
      <c r="C89" s="208" t="s">
        <v>149</v>
      </c>
      <c r="D89" s="164" t="s">
        <v>110</v>
      </c>
      <c r="E89" s="213" t="n">
        <v>2124</v>
      </c>
      <c r="F89" s="217"/>
      <c r="G89" s="151"/>
      <c r="H89" s="153"/>
      <c r="I89" s="153"/>
      <c r="J89" s="153"/>
      <c r="K89" s="155" t="n">
        <f aca="false">ROUND(SUM(J89+H89+I89),2)</f>
        <v>0</v>
      </c>
      <c r="L89" s="215" t="n">
        <f aca="false">ROUND(F89*$E89,1)</f>
        <v>0</v>
      </c>
      <c r="M89" s="157" t="n">
        <f aca="false">ROUND(E89*H89,2)</f>
        <v>0</v>
      </c>
      <c r="N89" s="157" t="n">
        <f aca="false">ROUND(I89*E89,2)</f>
        <v>0</v>
      </c>
      <c r="O89" s="157" t="n">
        <f aca="false">ROUND(J89*E89,2)</f>
        <v>0</v>
      </c>
      <c r="P89" s="158" t="n">
        <f aca="false">ROUND(M89+N89+O89,2)</f>
        <v>0</v>
      </c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</row>
    <row r="90" customFormat="false" ht="13.4" hidden="false" customHeight="false" outlineLevel="1" collapsed="false">
      <c r="A90" s="148"/>
      <c r="B90" s="233"/>
      <c r="C90" s="208" t="s">
        <v>212</v>
      </c>
      <c r="D90" s="164" t="s">
        <v>90</v>
      </c>
      <c r="E90" s="213" t="n">
        <v>371.7</v>
      </c>
      <c r="F90" s="217"/>
      <c r="G90" s="151"/>
      <c r="H90" s="153"/>
      <c r="I90" s="153"/>
      <c r="J90" s="153"/>
      <c r="K90" s="155" t="n">
        <f aca="false">ROUND(SUM(J90+H90+I90),2)</f>
        <v>0</v>
      </c>
      <c r="L90" s="215" t="n">
        <f aca="false">ROUND(F90*$E90,1)</f>
        <v>0</v>
      </c>
      <c r="M90" s="157" t="n">
        <f aca="false">ROUND(E90*H90,2)</f>
        <v>0</v>
      </c>
      <c r="N90" s="157" t="n">
        <f aca="false">ROUND(I90*E90,2)</f>
        <v>0</v>
      </c>
      <c r="O90" s="157" t="n">
        <f aca="false">ROUND(J90*E90,2)</f>
        <v>0</v>
      </c>
      <c r="P90" s="158" t="n">
        <f aca="false">ROUND(M90+N90+O90,2)</f>
        <v>0</v>
      </c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</row>
    <row r="91" customFormat="false" ht="25.35" hidden="false" customHeight="false" outlineLevel="1" collapsed="false">
      <c r="A91" s="148"/>
      <c r="B91" s="233"/>
      <c r="C91" s="240" t="s">
        <v>194</v>
      </c>
      <c r="D91" s="206" t="s">
        <v>77</v>
      </c>
      <c r="E91" s="207" t="n">
        <v>4248</v>
      </c>
      <c r="F91" s="217"/>
      <c r="G91" s="151"/>
      <c r="H91" s="153"/>
      <c r="I91" s="153"/>
      <c r="J91" s="153"/>
      <c r="K91" s="155" t="n">
        <f aca="false">ROUND(SUM(J91+H91+I91),2)</f>
        <v>0</v>
      </c>
      <c r="L91" s="215" t="n">
        <f aca="false">ROUND(F91*$E91,1)</f>
        <v>0</v>
      </c>
      <c r="M91" s="157" t="n">
        <f aca="false">ROUND(E91*H91,2)</f>
        <v>0</v>
      </c>
      <c r="N91" s="157" t="n">
        <f aca="false">ROUND(I91*E91,2)</f>
        <v>0</v>
      </c>
      <c r="O91" s="157" t="n">
        <f aca="false">ROUND(J91*E91,2)</f>
        <v>0</v>
      </c>
      <c r="P91" s="158" t="n">
        <f aca="false">ROUND(M91+N91+O91,2)</f>
        <v>0</v>
      </c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</row>
    <row r="92" customFormat="false" ht="38.95" hidden="false" customHeight="false" outlineLevel="0" collapsed="false">
      <c r="A92" s="148" t="n">
        <v>22</v>
      </c>
      <c r="B92" s="149" t="s">
        <v>67</v>
      </c>
      <c r="C92" s="150" t="s">
        <v>218</v>
      </c>
      <c r="D92" s="164" t="s">
        <v>90</v>
      </c>
      <c r="E92" s="213" t="n">
        <v>354</v>
      </c>
      <c r="F92" s="23"/>
      <c r="G92" s="151"/>
      <c r="H92" s="153"/>
      <c r="I92" s="153"/>
      <c r="J92" s="153"/>
      <c r="K92" s="155" t="n">
        <f aca="false">ROUND(SUM(J92+H92+I92),2)</f>
        <v>0</v>
      </c>
      <c r="L92" s="215" t="n">
        <f aca="false">ROUND(F92*$E92,1)</f>
        <v>0</v>
      </c>
      <c r="M92" s="157" t="n">
        <f aca="false">ROUND(E92*H92,2)</f>
        <v>0</v>
      </c>
      <c r="N92" s="157" t="n">
        <f aca="false">ROUND(I92*E92,2)</f>
        <v>0</v>
      </c>
      <c r="O92" s="157" t="n">
        <f aca="false">ROUND(J92*E92,2)</f>
        <v>0</v>
      </c>
      <c r="P92" s="158" t="n">
        <f aca="false">ROUND(M92+N92+O92,2)</f>
        <v>0</v>
      </c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</row>
    <row r="93" customFormat="false" ht="13.4" hidden="false" customHeight="false" outlineLevel="1" collapsed="false">
      <c r="A93" s="148"/>
      <c r="B93" s="233"/>
      <c r="C93" s="208" t="s">
        <v>196</v>
      </c>
      <c r="D93" s="164" t="s">
        <v>110</v>
      </c>
      <c r="E93" s="213" t="n">
        <v>2478</v>
      </c>
      <c r="F93" s="217"/>
      <c r="G93" s="151"/>
      <c r="H93" s="153"/>
      <c r="I93" s="154"/>
      <c r="J93" s="153"/>
      <c r="K93" s="155" t="n">
        <f aca="false">ROUND(SUM(J93+H93+I93),2)</f>
        <v>0</v>
      </c>
      <c r="L93" s="215" t="n">
        <f aca="false">ROUND(F93*$E93,1)</f>
        <v>0</v>
      </c>
      <c r="M93" s="157" t="n">
        <f aca="false">ROUND(E93*H93,2)</f>
        <v>0</v>
      </c>
      <c r="N93" s="157" t="n">
        <f aca="false">ROUND(I93*E93,2)</f>
        <v>0</v>
      </c>
      <c r="O93" s="157" t="n">
        <f aca="false">ROUND(J93*E93,2)</f>
        <v>0</v>
      </c>
      <c r="P93" s="158" t="n">
        <f aca="false">ROUND(M93+N93+O93,2)</f>
        <v>0</v>
      </c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</row>
    <row r="94" customFormat="false" ht="13.4" hidden="false" customHeight="false" outlineLevel="1" collapsed="false">
      <c r="A94" s="148"/>
      <c r="B94" s="233"/>
      <c r="C94" s="208" t="s">
        <v>197</v>
      </c>
      <c r="D94" s="164" t="s">
        <v>90</v>
      </c>
      <c r="E94" s="213" t="n">
        <v>424.8</v>
      </c>
      <c r="F94" s="217"/>
      <c r="G94" s="151"/>
      <c r="H94" s="153"/>
      <c r="I94" s="153"/>
      <c r="J94" s="153"/>
      <c r="K94" s="155" t="n">
        <f aca="false">ROUND(SUM(J94+H94+I94),2)</f>
        <v>0</v>
      </c>
      <c r="L94" s="215" t="n">
        <f aca="false">ROUND(F94*$E94,1)</f>
        <v>0</v>
      </c>
      <c r="M94" s="157" t="n">
        <f aca="false">ROUND(E94*H94,2)</f>
        <v>0</v>
      </c>
      <c r="N94" s="157" t="n">
        <f aca="false">ROUND(I94*E94,2)</f>
        <v>0</v>
      </c>
      <c r="O94" s="157" t="n">
        <f aca="false">ROUND(J94*E94,2)</f>
        <v>0</v>
      </c>
      <c r="P94" s="158" t="n">
        <f aca="false">ROUND(M94+N94+O94,2)</f>
        <v>0</v>
      </c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</row>
    <row r="95" customFormat="false" ht="25.35" hidden="false" customHeight="false" outlineLevel="0" collapsed="false">
      <c r="A95" s="148" t="n">
        <v>23</v>
      </c>
      <c r="B95" s="149" t="s">
        <v>67</v>
      </c>
      <c r="C95" s="150" t="s">
        <v>219</v>
      </c>
      <c r="D95" s="206" t="s">
        <v>90</v>
      </c>
      <c r="E95" s="213" t="n">
        <v>354</v>
      </c>
      <c r="F95" s="165"/>
      <c r="G95" s="152"/>
      <c r="H95" s="154"/>
      <c r="I95" s="153"/>
      <c r="J95" s="153"/>
      <c r="K95" s="264" t="n">
        <f aca="false">ROUND(SUM(J95+H95+I95),2)</f>
        <v>0</v>
      </c>
      <c r="L95" s="265" t="n">
        <f aca="false">ROUND(F95*$E95,1)</f>
        <v>0</v>
      </c>
      <c r="M95" s="266" t="n">
        <f aca="false">ROUND(E95*H95,2)</f>
        <v>0</v>
      </c>
      <c r="N95" s="266" t="n">
        <f aca="false">ROUND(I95*E95,2)</f>
        <v>0</v>
      </c>
      <c r="O95" s="266" t="n">
        <f aca="false">ROUND(J95*E95,2)</f>
        <v>0</v>
      </c>
      <c r="P95" s="267" t="n">
        <f aca="false">ROUND(M95+N95+O95,2)</f>
        <v>0</v>
      </c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</row>
    <row r="96" customFormat="false" ht="13.5" hidden="false" customHeight="true" outlineLevel="1" collapsed="false">
      <c r="A96" s="148"/>
      <c r="B96" s="149"/>
      <c r="C96" s="208" t="s">
        <v>154</v>
      </c>
      <c r="D96" s="206" t="s">
        <v>110</v>
      </c>
      <c r="E96" s="152" t="n">
        <v>92.04</v>
      </c>
      <c r="F96" s="165"/>
      <c r="G96" s="152"/>
      <c r="H96" s="154"/>
      <c r="I96" s="154"/>
      <c r="J96" s="153"/>
      <c r="K96" s="264" t="n">
        <f aca="false">ROUND(SUM(J96+H96+I96),2)</f>
        <v>0</v>
      </c>
      <c r="L96" s="265" t="n">
        <f aca="false">ROUND(F96*$E96,1)</f>
        <v>0</v>
      </c>
      <c r="M96" s="266" t="n">
        <f aca="false">ROUND(E96*H96,2)</f>
        <v>0</v>
      </c>
      <c r="N96" s="266" t="n">
        <f aca="false">ROUND(I96*E96,2)</f>
        <v>0</v>
      </c>
      <c r="O96" s="266" t="n">
        <f aca="false">ROUND(J96*E96,2)</f>
        <v>0</v>
      </c>
      <c r="P96" s="267" t="n">
        <f aca="false">ROUND(M96+N96+O96,2)</f>
        <v>0</v>
      </c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</row>
    <row r="97" customFormat="false" ht="25.35" hidden="false" customHeight="false" outlineLevel="1" collapsed="false">
      <c r="A97" s="148"/>
      <c r="B97" s="149"/>
      <c r="C97" s="208" t="s">
        <v>206</v>
      </c>
      <c r="D97" s="206" t="s">
        <v>110</v>
      </c>
      <c r="E97" s="152" t="n">
        <v>1062</v>
      </c>
      <c r="F97" s="165"/>
      <c r="G97" s="152"/>
      <c r="H97" s="154"/>
      <c r="I97" s="154"/>
      <c r="J97" s="153"/>
      <c r="K97" s="264" t="n">
        <f aca="false">ROUND(SUM(J97+H97+I97),2)</f>
        <v>0</v>
      </c>
      <c r="L97" s="265" t="n">
        <f aca="false">ROUND(F97*$E97,1)</f>
        <v>0</v>
      </c>
      <c r="M97" s="266" t="n">
        <f aca="false">ROUND(E97*H97,2)</f>
        <v>0</v>
      </c>
      <c r="N97" s="266" t="n">
        <f aca="false">ROUND(I97*E97,2)</f>
        <v>0</v>
      </c>
      <c r="O97" s="266" t="n">
        <f aca="false">ROUND(J97*E97,2)</f>
        <v>0</v>
      </c>
      <c r="P97" s="267" t="n">
        <f aca="false">ROUND(M97+N97+O97,2)</f>
        <v>0</v>
      </c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</row>
    <row r="98" customFormat="false" ht="25.35" hidden="false" customHeight="false" outlineLevel="0" collapsed="false">
      <c r="A98" s="148"/>
      <c r="B98" s="243"/>
      <c r="C98" s="244" t="s">
        <v>220</v>
      </c>
      <c r="D98" s="206"/>
      <c r="E98" s="207"/>
      <c r="F98" s="206"/>
      <c r="G98" s="206"/>
      <c r="H98" s="206"/>
      <c r="I98" s="206"/>
      <c r="J98" s="206"/>
      <c r="K98" s="217"/>
      <c r="L98" s="246" t="n">
        <f aca="false">SUM(L87:L97)</f>
        <v>0</v>
      </c>
      <c r="M98" s="247" t="n">
        <f aca="false">SUM(M87:M97)</f>
        <v>0</v>
      </c>
      <c r="N98" s="247" t="n">
        <f aca="false">SUM(N87:N97)</f>
        <v>0</v>
      </c>
      <c r="O98" s="247" t="n">
        <f aca="false">SUM(O87:O97)</f>
        <v>0</v>
      </c>
      <c r="P98" s="248" t="n">
        <f aca="false">SUM(P87:P97)</f>
        <v>0</v>
      </c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</row>
    <row r="99" customFormat="false" ht="13.5" hidden="false" customHeight="true" outlineLevel="0" collapsed="false">
      <c r="A99" s="151"/>
      <c r="B99" s="204"/>
      <c r="C99" s="205" t="s">
        <v>221</v>
      </c>
      <c r="D99" s="206"/>
      <c r="E99" s="207"/>
      <c r="F99" s="23"/>
      <c r="G99" s="217"/>
      <c r="H99" s="217"/>
      <c r="I99" s="153"/>
      <c r="J99" s="153"/>
      <c r="K99" s="217"/>
      <c r="L99" s="251"/>
      <c r="M99" s="23"/>
      <c r="N99" s="23"/>
      <c r="O99" s="23"/>
      <c r="P99" s="252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</row>
    <row r="100" customFormat="false" ht="33" hidden="false" customHeight="true" outlineLevel="0" collapsed="false">
      <c r="A100" s="148" t="n">
        <v>24</v>
      </c>
      <c r="B100" s="149" t="s">
        <v>67</v>
      </c>
      <c r="C100" s="340" t="s">
        <v>222</v>
      </c>
      <c r="D100" s="164" t="s">
        <v>77</v>
      </c>
      <c r="E100" s="241" t="n">
        <v>72</v>
      </c>
      <c r="F100" s="23"/>
      <c r="G100" s="151"/>
      <c r="H100" s="153"/>
      <c r="I100" s="153"/>
      <c r="J100" s="153"/>
      <c r="K100" s="155" t="n">
        <f aca="false">ROUND(SUM(J100+H100+I100),2)</f>
        <v>0</v>
      </c>
      <c r="L100" s="215" t="n">
        <f aca="false">ROUND(F100*$E100,1)</f>
        <v>0</v>
      </c>
      <c r="M100" s="157" t="n">
        <f aca="false">ROUND(E100*H100,2)</f>
        <v>0</v>
      </c>
      <c r="N100" s="157" t="n">
        <f aca="false">ROUND(I100*E100,2)</f>
        <v>0</v>
      </c>
      <c r="O100" s="157" t="n">
        <f aca="false">ROUND(J100*E100,2)</f>
        <v>0</v>
      </c>
      <c r="P100" s="158" t="n">
        <f aca="false">ROUND(M100+N100+O100,2)</f>
        <v>0</v>
      </c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</row>
    <row r="101" customFormat="false" ht="25.35" hidden="false" customHeight="false" outlineLevel="0" collapsed="false">
      <c r="A101" s="148" t="n">
        <v>25</v>
      </c>
      <c r="B101" s="149" t="s">
        <v>67</v>
      </c>
      <c r="C101" s="237" t="s">
        <v>223</v>
      </c>
      <c r="D101" s="207" t="s">
        <v>77</v>
      </c>
      <c r="E101" s="241" t="n">
        <v>72</v>
      </c>
      <c r="F101" s="165"/>
      <c r="G101" s="152"/>
      <c r="H101" s="154"/>
      <c r="I101" s="153"/>
      <c r="J101" s="153"/>
      <c r="K101" s="155" t="n">
        <f aca="false">ROUND(SUM(J101+H101+I101),2)</f>
        <v>0</v>
      </c>
      <c r="L101" s="215" t="n">
        <f aca="false">ROUND(F101*$E101,1)</f>
        <v>0</v>
      </c>
      <c r="M101" s="157" t="n">
        <f aca="false">ROUND(E101*H101,2)</f>
        <v>0</v>
      </c>
      <c r="N101" s="157" t="n">
        <f aca="false">ROUND(I101*E101,2)</f>
        <v>0</v>
      </c>
      <c r="O101" s="157" t="n">
        <f aca="false">ROUND(J101*E101,2)</f>
        <v>0</v>
      </c>
      <c r="P101" s="158" t="n">
        <f aca="false">ROUND(M101+N101+O101,2)</f>
        <v>0</v>
      </c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</row>
    <row r="102" customFormat="false" ht="13.4" hidden="false" customHeight="false" outlineLevel="0" collapsed="false">
      <c r="A102" s="148"/>
      <c r="B102" s="243"/>
      <c r="C102" s="260" t="s">
        <v>224</v>
      </c>
      <c r="D102" s="206"/>
      <c r="E102" s="207"/>
      <c r="F102" s="23"/>
      <c r="G102" s="217"/>
      <c r="H102" s="217"/>
      <c r="I102" s="153"/>
      <c r="J102" s="217"/>
      <c r="K102" s="217"/>
      <c r="L102" s="246" t="n">
        <f aca="false">SUM(L99:L101)</f>
        <v>0</v>
      </c>
      <c r="M102" s="247" t="n">
        <f aca="false">SUM(M99:M101)</f>
        <v>0</v>
      </c>
      <c r="N102" s="247" t="n">
        <f aca="false">SUM(N99:N101)</f>
        <v>0</v>
      </c>
      <c r="O102" s="247" t="n">
        <f aca="false">SUM(O99:O101)</f>
        <v>0</v>
      </c>
      <c r="P102" s="248" t="n">
        <f aca="false">SUM(P99:P101)</f>
        <v>0</v>
      </c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</row>
    <row r="103" s="180" customFormat="true" ht="12" hidden="false" customHeight="true" outlineLevel="0" collapsed="false">
      <c r="A103" s="166"/>
      <c r="B103" s="272"/>
      <c r="C103" s="273"/>
      <c r="D103" s="166"/>
      <c r="E103" s="166"/>
      <c r="F103" s="166"/>
      <c r="G103" s="166"/>
      <c r="H103" s="166"/>
      <c r="I103" s="166"/>
      <c r="J103" s="166"/>
      <c r="K103" s="166"/>
      <c r="L103" s="274"/>
      <c r="M103" s="275"/>
      <c r="N103" s="275"/>
      <c r="O103" s="275"/>
      <c r="P103" s="276"/>
      <c r="AMJ103" s="0"/>
    </row>
    <row r="104" s="211" customFormat="true" ht="13.4" hidden="false" customHeight="false" outlineLevel="0" collapsed="false">
      <c r="A104" s="148"/>
      <c r="B104" s="337"/>
      <c r="C104" s="339" t="s">
        <v>225</v>
      </c>
      <c r="D104" s="206"/>
      <c r="E104" s="207"/>
      <c r="F104" s="217"/>
      <c r="G104" s="217"/>
      <c r="H104" s="217"/>
      <c r="I104" s="217"/>
      <c r="J104" s="217"/>
      <c r="K104" s="217"/>
      <c r="L104" s="251"/>
      <c r="M104" s="23"/>
      <c r="N104" s="23"/>
      <c r="O104" s="23"/>
      <c r="P104" s="252"/>
      <c r="AMJ104" s="0"/>
    </row>
    <row r="105" s="232" customFormat="true" ht="13.4" hidden="false" customHeight="false" outlineLevel="0" collapsed="false">
      <c r="A105" s="160" t="n">
        <v>26</v>
      </c>
      <c r="B105" s="149" t="s">
        <v>67</v>
      </c>
      <c r="C105" s="237" t="s">
        <v>226</v>
      </c>
      <c r="D105" s="207" t="s">
        <v>77</v>
      </c>
      <c r="E105" s="216" t="n">
        <v>1</v>
      </c>
      <c r="F105" s="165"/>
      <c r="G105" s="152"/>
      <c r="H105" s="154"/>
      <c r="I105" s="153"/>
      <c r="J105" s="153"/>
      <c r="K105" s="238" t="n">
        <f aca="false">ROUND(SUM(J105+H105+I105),2)</f>
        <v>0</v>
      </c>
      <c r="L105" s="348" t="n">
        <f aca="false">ROUND(F105*$E105,1)</f>
        <v>0</v>
      </c>
      <c r="M105" s="223" t="n">
        <f aca="false">ROUND(E105*H105,2)</f>
        <v>0</v>
      </c>
      <c r="N105" s="223" t="n">
        <f aca="false">ROUND(I105*E105,2)</f>
        <v>0</v>
      </c>
      <c r="O105" s="223" t="n">
        <f aca="false">ROUND(J105*E105,2)</f>
        <v>0</v>
      </c>
      <c r="P105" s="224" t="n">
        <f aca="false">ROUND(M105+N105+O105,2)</f>
        <v>0</v>
      </c>
      <c r="AMJ105" s="0"/>
    </row>
    <row r="106" s="232" customFormat="true" ht="13.4" hidden="false" customHeight="false" outlineLevel="0" collapsed="false">
      <c r="A106" s="160" t="n">
        <v>27</v>
      </c>
      <c r="B106" s="149" t="s">
        <v>67</v>
      </c>
      <c r="C106" s="237" t="s">
        <v>227</v>
      </c>
      <c r="D106" s="207" t="s">
        <v>77</v>
      </c>
      <c r="E106" s="216" t="n">
        <v>1</v>
      </c>
      <c r="F106" s="165"/>
      <c r="G106" s="152"/>
      <c r="H106" s="154"/>
      <c r="I106" s="153"/>
      <c r="J106" s="153"/>
      <c r="K106" s="238" t="n">
        <f aca="false">ROUND(SUM(J106+H106+I106),2)</f>
        <v>0</v>
      </c>
      <c r="L106" s="348" t="n">
        <f aca="false">ROUND(F106*$E106,1)</f>
        <v>0</v>
      </c>
      <c r="M106" s="223" t="n">
        <f aca="false">ROUND(E106*H106,2)</f>
        <v>0</v>
      </c>
      <c r="N106" s="223" t="n">
        <f aca="false">ROUND(I106*E106,2)</f>
        <v>0</v>
      </c>
      <c r="O106" s="223" t="n">
        <f aca="false">ROUND(J106*E106,2)</f>
        <v>0</v>
      </c>
      <c r="P106" s="224" t="n">
        <f aca="false">ROUND(M106+N106+O106,2)</f>
        <v>0</v>
      </c>
      <c r="AMJ106" s="0"/>
    </row>
    <row r="107" s="211" customFormat="true" ht="13.4" hidden="false" customHeight="false" outlineLevel="0" collapsed="false">
      <c r="A107" s="148"/>
      <c r="B107" s="243"/>
      <c r="C107" s="244" t="s">
        <v>228</v>
      </c>
      <c r="D107" s="245"/>
      <c r="E107" s="271"/>
      <c r="F107" s="217"/>
      <c r="G107" s="217"/>
      <c r="H107" s="217"/>
      <c r="I107" s="153"/>
      <c r="J107" s="217"/>
      <c r="K107" s="217"/>
      <c r="L107" s="349" t="n">
        <f aca="false">SUM(L105:L106)</f>
        <v>0</v>
      </c>
      <c r="M107" s="247" t="n">
        <f aca="false">SUM(M105:M106)</f>
        <v>0</v>
      </c>
      <c r="N107" s="247" t="n">
        <f aca="false">SUM(N105:N106)</f>
        <v>0</v>
      </c>
      <c r="O107" s="247" t="n">
        <f aca="false">SUM(O105:O106)</f>
        <v>0</v>
      </c>
      <c r="P107" s="248" t="n">
        <f aca="false">SUM(P105:P106)</f>
        <v>0</v>
      </c>
      <c r="AMJ107" s="0"/>
    </row>
    <row r="108" customFormat="false" ht="13.4" hidden="false" customHeight="false" outlineLevel="0" collapsed="false">
      <c r="A108" s="148"/>
      <c r="B108" s="337"/>
      <c r="C108" s="339" t="s">
        <v>229</v>
      </c>
      <c r="D108" s="206"/>
      <c r="E108" s="206"/>
      <c r="F108" s="217"/>
      <c r="G108" s="217"/>
      <c r="H108" s="217"/>
      <c r="I108" s="153"/>
      <c r="J108" s="217"/>
      <c r="K108" s="217"/>
      <c r="L108" s="251"/>
      <c r="M108" s="23"/>
      <c r="N108" s="23"/>
      <c r="O108" s="23"/>
      <c r="P108" s="252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</row>
    <row r="109" customFormat="false" ht="25.35" hidden="false" customHeight="false" outlineLevel="0" collapsed="false">
      <c r="A109" s="148" t="n">
        <v>28</v>
      </c>
      <c r="B109" s="149" t="s">
        <v>67</v>
      </c>
      <c r="C109" s="237" t="s">
        <v>230</v>
      </c>
      <c r="D109" s="207" t="s">
        <v>73</v>
      </c>
      <c r="E109" s="216" t="n">
        <v>2</v>
      </c>
      <c r="F109" s="165"/>
      <c r="G109" s="151"/>
      <c r="H109" s="153"/>
      <c r="I109" s="153"/>
      <c r="J109" s="153"/>
      <c r="K109" s="155" t="n">
        <f aca="false">ROUND(SUM(J109+H109+I109),2)</f>
        <v>0</v>
      </c>
      <c r="L109" s="215" t="n">
        <f aca="false">ROUND(F109*$E109,1)</f>
        <v>0</v>
      </c>
      <c r="M109" s="157" t="n">
        <f aca="false">ROUND(E109*H109,2)</f>
        <v>0</v>
      </c>
      <c r="N109" s="157" t="n">
        <f aca="false">ROUND(I109*E109,2)</f>
        <v>0</v>
      </c>
      <c r="O109" s="157" t="n">
        <f aca="false">ROUND(J109*E109,2)</f>
        <v>0</v>
      </c>
      <c r="P109" s="158" t="n">
        <f aca="false">ROUND(M109+N109+O109,2)</f>
        <v>0</v>
      </c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</row>
    <row r="110" customFormat="false" ht="44.25" hidden="false" customHeight="true" outlineLevel="0" collapsed="false">
      <c r="A110" s="148" t="n">
        <v>29</v>
      </c>
      <c r="B110" s="149" t="s">
        <v>67</v>
      </c>
      <c r="C110" s="212" t="s">
        <v>231</v>
      </c>
      <c r="D110" s="206" t="s">
        <v>90</v>
      </c>
      <c r="E110" s="254" t="n">
        <v>2</v>
      </c>
      <c r="F110" s="23"/>
      <c r="G110" s="151"/>
      <c r="H110" s="153"/>
      <c r="I110" s="153"/>
      <c r="J110" s="153"/>
      <c r="K110" s="264" t="n">
        <f aca="false">ROUND(SUM(J110+H110+I110),2)</f>
        <v>0</v>
      </c>
      <c r="L110" s="265" t="n">
        <f aca="false">ROUND(F110*$E110,1)</f>
        <v>0</v>
      </c>
      <c r="M110" s="266" t="n">
        <f aca="false">ROUND(E110*H110,2)</f>
        <v>0</v>
      </c>
      <c r="N110" s="266" t="n">
        <f aca="false">ROUND(I110*E110,2)</f>
        <v>0</v>
      </c>
      <c r="O110" s="266" t="n">
        <f aca="false">ROUND(J110*E110,2)</f>
        <v>0</v>
      </c>
      <c r="P110" s="267" t="n">
        <f aca="false">ROUND(M110+N110+O110,2)</f>
        <v>0</v>
      </c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</row>
    <row r="111" customFormat="false" ht="13.4" hidden="false" customHeight="false" outlineLevel="1" collapsed="false">
      <c r="A111" s="148"/>
      <c r="B111" s="233"/>
      <c r="C111" s="234" t="s">
        <v>232</v>
      </c>
      <c r="D111" s="206" t="s">
        <v>90</v>
      </c>
      <c r="E111" s="235" t="n">
        <v>3.7</v>
      </c>
      <c r="F111" s="236"/>
      <c r="G111" s="151"/>
      <c r="H111" s="153"/>
      <c r="I111" s="153"/>
      <c r="J111" s="153"/>
      <c r="K111" s="155" t="n">
        <f aca="false">ROUND(SUM(J111+H111+I111),2)</f>
        <v>0</v>
      </c>
      <c r="L111" s="215" t="n">
        <f aca="false">ROUND(F111*$E111,1)</f>
        <v>0</v>
      </c>
      <c r="M111" s="157" t="n">
        <f aca="false">ROUND(E111*H111,2)</f>
        <v>0</v>
      </c>
      <c r="N111" s="157" t="n">
        <f aca="false">ROUND(I111*E111,2)</f>
        <v>0</v>
      </c>
      <c r="O111" s="157" t="n">
        <f aca="false">ROUND(J111*E111,2)</f>
        <v>0</v>
      </c>
      <c r="P111" s="158" t="n">
        <f aca="false">ROUND(M111+N111+O111,2)</f>
        <v>0</v>
      </c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</row>
    <row r="112" customFormat="false" ht="13.4" hidden="false" customHeight="false" outlineLevel="1" collapsed="false">
      <c r="A112" s="148"/>
      <c r="B112" s="233"/>
      <c r="C112" s="315" t="s">
        <v>233</v>
      </c>
      <c r="D112" s="151" t="s">
        <v>104</v>
      </c>
      <c r="E112" s="23" t="n">
        <v>0.02</v>
      </c>
      <c r="F112" s="23"/>
      <c r="G112" s="151"/>
      <c r="H112" s="153"/>
      <c r="I112" s="153"/>
      <c r="J112" s="153"/>
      <c r="K112" s="155" t="n">
        <f aca="false">ROUND(SUM(J112+H112+I112),2)</f>
        <v>0</v>
      </c>
      <c r="L112" s="215" t="n">
        <f aca="false">ROUND(F112*$E112,1)</f>
        <v>0</v>
      </c>
      <c r="M112" s="157" t="n">
        <f aca="false">ROUND(E112*H112,2)</f>
        <v>0</v>
      </c>
      <c r="N112" s="157" t="n">
        <f aca="false">ROUND(I112*E112,2)</f>
        <v>0</v>
      </c>
      <c r="O112" s="157" t="n">
        <f aca="false">ROUND(J112*E112,2)</f>
        <v>0</v>
      </c>
      <c r="P112" s="158" t="n">
        <f aca="false">ROUND(M112+N112+O112,2)</f>
        <v>0</v>
      </c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</row>
    <row r="113" customFormat="false" ht="13.4" hidden="false" customHeight="false" outlineLevel="1" collapsed="false">
      <c r="A113" s="148"/>
      <c r="B113" s="233"/>
      <c r="C113" s="234" t="s">
        <v>234</v>
      </c>
      <c r="D113" s="152" t="s">
        <v>104</v>
      </c>
      <c r="E113" s="235" t="n">
        <v>0.3</v>
      </c>
      <c r="F113" s="236"/>
      <c r="G113" s="151"/>
      <c r="H113" s="153"/>
      <c r="I113" s="153"/>
      <c r="J113" s="153"/>
      <c r="K113" s="155" t="n">
        <f aca="false">ROUND(SUM(J113+H113+I113),2)</f>
        <v>0</v>
      </c>
      <c r="L113" s="215" t="n">
        <f aca="false">ROUND(F113*$E113,1)</f>
        <v>0</v>
      </c>
      <c r="M113" s="157" t="n">
        <f aca="false">ROUND(E113*H113,2)</f>
        <v>0</v>
      </c>
      <c r="N113" s="157" t="n">
        <f aca="false">ROUND(I113*E113,2)</f>
        <v>0</v>
      </c>
      <c r="O113" s="157" t="n">
        <f aca="false">ROUND(J113*E113,2)</f>
        <v>0</v>
      </c>
      <c r="P113" s="158" t="n">
        <f aca="false">ROUND(M113+N113+O113,2)</f>
        <v>0</v>
      </c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</row>
    <row r="114" customFormat="false" ht="13.4" hidden="false" customHeight="false" outlineLevel="1" collapsed="false">
      <c r="A114" s="148"/>
      <c r="B114" s="233"/>
      <c r="C114" s="240" t="s">
        <v>235</v>
      </c>
      <c r="D114" s="207" t="s">
        <v>110</v>
      </c>
      <c r="E114" s="235" t="n">
        <v>198.7</v>
      </c>
      <c r="F114" s="236"/>
      <c r="G114" s="152"/>
      <c r="H114" s="154"/>
      <c r="I114" s="153"/>
      <c r="J114" s="153"/>
      <c r="K114" s="264" t="n">
        <f aca="false">ROUND(SUM(J114+H114+I114),2)</f>
        <v>0</v>
      </c>
      <c r="L114" s="265" t="n">
        <f aca="false">ROUND(F114*$E114,1)</f>
        <v>0</v>
      </c>
      <c r="M114" s="266" t="n">
        <f aca="false">ROUND(E114*H114,2)</f>
        <v>0</v>
      </c>
      <c r="N114" s="266" t="n">
        <f aca="false">ROUND(I114*E114,2)</f>
        <v>0</v>
      </c>
      <c r="O114" s="266" t="n">
        <f aca="false">ROUND(J114*E114,2)</f>
        <v>0</v>
      </c>
      <c r="P114" s="267" t="n">
        <f aca="false">ROUND(M114+N114+O114,2)</f>
        <v>0</v>
      </c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</row>
    <row r="115" customFormat="false" ht="13.4" hidden="false" customHeight="false" outlineLevel="1" collapsed="false">
      <c r="A115" s="148"/>
      <c r="B115" s="149"/>
      <c r="C115" s="256" t="s">
        <v>236</v>
      </c>
      <c r="D115" s="257" t="s">
        <v>73</v>
      </c>
      <c r="E115" s="270" t="n">
        <v>1</v>
      </c>
      <c r="F115" s="217"/>
      <c r="G115" s="152"/>
      <c r="H115" s="154"/>
      <c r="I115" s="153"/>
      <c r="J115" s="153"/>
      <c r="K115" s="264" t="n">
        <f aca="false">ROUND(SUM(J115+H115+I115),2)</f>
        <v>0</v>
      </c>
      <c r="L115" s="265" t="n">
        <f aca="false">ROUND(F115*$E115,1)</f>
        <v>0</v>
      </c>
      <c r="M115" s="266" t="n">
        <f aca="false">ROUND(E115*H115,2)</f>
        <v>0</v>
      </c>
      <c r="N115" s="266" t="n">
        <f aca="false">ROUND(I115*E115,2)</f>
        <v>0</v>
      </c>
      <c r="O115" s="266" t="n">
        <f aca="false">ROUND(J115*E115,2)</f>
        <v>0</v>
      </c>
      <c r="P115" s="267" t="n">
        <f aca="false">ROUND(M115+N115+O115,2)</f>
        <v>0</v>
      </c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</row>
    <row r="116" customFormat="false" ht="13.4" hidden="false" customHeight="false" outlineLevel="0" collapsed="false">
      <c r="A116" s="148"/>
      <c r="B116" s="243"/>
      <c r="C116" s="244" t="s">
        <v>237</v>
      </c>
      <c r="D116" s="245"/>
      <c r="E116" s="271"/>
      <c r="F116" s="217"/>
      <c r="G116" s="217"/>
      <c r="H116" s="217"/>
      <c r="I116" s="217"/>
      <c r="J116" s="217"/>
      <c r="K116" s="217"/>
      <c r="L116" s="246" t="n">
        <f aca="false">SUM(L109:L115)</f>
        <v>0</v>
      </c>
      <c r="M116" s="247" t="n">
        <f aca="false">SUM(M109:M115)</f>
        <v>0</v>
      </c>
      <c r="N116" s="247" t="n">
        <f aca="false">SUM(N109:N115)</f>
        <v>0</v>
      </c>
      <c r="O116" s="247" t="n">
        <f aca="false">SUM(O109:O115)</f>
        <v>0</v>
      </c>
      <c r="P116" s="248" t="n">
        <f aca="false">SUM(P109:P115)</f>
        <v>0</v>
      </c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</row>
    <row r="117" customFormat="false" ht="13.4" hidden="false" customHeight="false" outlineLevel="0" collapsed="false">
      <c r="A117" s="148"/>
      <c r="B117" s="337"/>
      <c r="C117" s="339" t="s">
        <v>238</v>
      </c>
      <c r="D117" s="206"/>
      <c r="E117" s="206"/>
      <c r="F117" s="217"/>
      <c r="G117" s="217"/>
      <c r="H117" s="217"/>
      <c r="I117" s="153"/>
      <c r="J117" s="217"/>
      <c r="K117" s="217"/>
      <c r="L117" s="251"/>
      <c r="M117" s="23"/>
      <c r="N117" s="23"/>
      <c r="O117" s="23"/>
      <c r="P117" s="252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</row>
    <row r="118" customFormat="false" ht="25.35" hidden="false" customHeight="false" outlineLevel="0" collapsed="false">
      <c r="A118" s="350" t="n">
        <v>30</v>
      </c>
      <c r="B118" s="149" t="s">
        <v>67</v>
      </c>
      <c r="C118" s="351" t="s">
        <v>239</v>
      </c>
      <c r="D118" s="207" t="s">
        <v>77</v>
      </c>
      <c r="E118" s="241" t="n">
        <v>4</v>
      </c>
      <c r="F118" s="23"/>
      <c r="G118" s="151"/>
      <c r="H118" s="153"/>
      <c r="I118" s="153"/>
      <c r="J118" s="153"/>
      <c r="K118" s="238" t="n">
        <f aca="false">ROUND(SUM(J118+H118+I118),2)</f>
        <v>0</v>
      </c>
      <c r="L118" s="222" t="n">
        <f aca="false">ROUND(F118*$E118,1)</f>
        <v>0</v>
      </c>
      <c r="M118" s="223" t="n">
        <f aca="false">ROUND(E118*H118,2)</f>
        <v>0</v>
      </c>
      <c r="N118" s="223" t="n">
        <f aca="false">ROUND(I118*E118,2)</f>
        <v>0</v>
      </c>
      <c r="O118" s="223" t="n">
        <f aca="false">ROUND(J118*E118,2)</f>
        <v>0</v>
      </c>
      <c r="P118" s="224" t="n">
        <f aca="false">ROUND(M118+N118+O118,2)</f>
        <v>0</v>
      </c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</row>
    <row r="119" customFormat="false" ht="25.35" hidden="false" customHeight="false" outlineLevel="1" collapsed="false">
      <c r="A119" s="160"/>
      <c r="B119" s="239"/>
      <c r="C119" s="240" t="s">
        <v>240</v>
      </c>
      <c r="D119" s="207" t="s">
        <v>110</v>
      </c>
      <c r="E119" s="213" t="n">
        <v>2.7</v>
      </c>
      <c r="F119" s="23"/>
      <c r="G119" s="151"/>
      <c r="H119" s="153" t="n">
        <f aca="false">ROUND(F119*G119,2)</f>
        <v>0</v>
      </c>
      <c r="I119" s="153"/>
      <c r="J119" s="153" t="n">
        <v>0</v>
      </c>
      <c r="K119" s="238" t="n">
        <f aca="false">ROUND(SUM(J119+H119+I119),2)</f>
        <v>0</v>
      </c>
      <c r="L119" s="222" t="n">
        <f aca="false">ROUND(F119*$E119,1)</f>
        <v>0</v>
      </c>
      <c r="M119" s="223" t="n">
        <f aca="false">ROUND(E119*H119,2)</f>
        <v>0</v>
      </c>
      <c r="N119" s="223" t="n">
        <f aca="false">ROUND(I119*E119,2)</f>
        <v>0</v>
      </c>
      <c r="O119" s="223" t="n">
        <f aca="false">ROUND(J119*E119,2)</f>
        <v>0</v>
      </c>
      <c r="P119" s="224" t="n">
        <f aca="false">ROUND(M119+N119+O119,2)</f>
        <v>0</v>
      </c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</row>
    <row r="120" customFormat="false" ht="13.4" hidden="false" customHeight="false" outlineLevel="1" collapsed="false">
      <c r="A120" s="160"/>
      <c r="B120" s="239"/>
      <c r="C120" s="240" t="s">
        <v>241</v>
      </c>
      <c r="D120" s="207" t="s">
        <v>142</v>
      </c>
      <c r="E120" s="213" t="n">
        <v>4.2</v>
      </c>
      <c r="F120" s="23"/>
      <c r="G120" s="151"/>
      <c r="H120" s="153" t="n">
        <f aca="false">ROUND(F120*G120,2)</f>
        <v>0</v>
      </c>
      <c r="I120" s="153"/>
      <c r="J120" s="153" t="n">
        <v>0</v>
      </c>
      <c r="K120" s="238" t="n">
        <f aca="false">ROUND(SUM(J120+H120+I120),2)</f>
        <v>0</v>
      </c>
      <c r="L120" s="222" t="n">
        <f aca="false">ROUND(F120*$E120,1)</f>
        <v>0</v>
      </c>
      <c r="M120" s="223" t="n">
        <f aca="false">ROUND(E120*H120,2)</f>
        <v>0</v>
      </c>
      <c r="N120" s="223" t="n">
        <f aca="false">ROUND(I120*E120,2)</f>
        <v>0</v>
      </c>
      <c r="O120" s="223" t="n">
        <f aca="false">ROUND(J120*E120,2)</f>
        <v>0</v>
      </c>
      <c r="P120" s="224" t="n">
        <f aca="false">ROUND(M120+N120+O120,2)</f>
        <v>0</v>
      </c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</row>
    <row r="121" customFormat="false" ht="13.4" hidden="false" customHeight="false" outlineLevel="0" collapsed="false">
      <c r="A121" s="148"/>
      <c r="B121" s="243"/>
      <c r="C121" s="244" t="s">
        <v>242</v>
      </c>
      <c r="D121" s="245"/>
      <c r="E121" s="271"/>
      <c r="F121" s="217"/>
      <c r="G121" s="217"/>
      <c r="H121" s="217"/>
      <c r="I121" s="217"/>
      <c r="J121" s="217"/>
      <c r="K121" s="217"/>
      <c r="L121" s="246" t="n">
        <f aca="false">SUM(L117:L120)</f>
        <v>0</v>
      </c>
      <c r="M121" s="247" t="n">
        <f aca="false">SUM(M117:M120)</f>
        <v>0</v>
      </c>
      <c r="N121" s="247" t="n">
        <f aca="false">SUM(N117:N120)</f>
        <v>0</v>
      </c>
      <c r="O121" s="247" t="n">
        <f aca="false">SUM(O117:O120)</f>
        <v>0</v>
      </c>
      <c r="P121" s="248" t="n">
        <f aca="false">SUM(P117:P120)</f>
        <v>0</v>
      </c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</row>
    <row r="122" s="180" customFormat="true" ht="12.8" hidden="false" customHeight="false" outlineLevel="0" collapsed="false">
      <c r="A122" s="166"/>
      <c r="B122" s="272"/>
      <c r="C122" s="273"/>
      <c r="D122" s="166"/>
      <c r="E122" s="166"/>
      <c r="F122" s="166"/>
      <c r="G122" s="166"/>
      <c r="H122" s="166"/>
      <c r="I122" s="166"/>
      <c r="J122" s="166"/>
      <c r="K122" s="166"/>
      <c r="L122" s="274"/>
      <c r="M122" s="275"/>
      <c r="N122" s="275"/>
      <c r="O122" s="275"/>
      <c r="P122" s="275"/>
      <c r="AMJ122" s="0"/>
    </row>
    <row r="123" customFormat="false" ht="13.4" hidden="false" customHeight="false" outlineLevel="0" collapsed="false">
      <c r="A123" s="151"/>
      <c r="B123" s="174"/>
      <c r="C123" s="175"/>
      <c r="D123" s="21"/>
      <c r="E123" s="21"/>
      <c r="F123" s="22"/>
      <c r="G123" s="22"/>
      <c r="H123" s="22"/>
      <c r="I123" s="22"/>
      <c r="J123" s="176" t="s">
        <v>91</v>
      </c>
      <c r="K123" s="22"/>
      <c r="L123" s="177" t="n">
        <f aca="false">L39+L52+L72+L85+L98+L102+L107+L116+L121</f>
        <v>0</v>
      </c>
      <c r="M123" s="178" t="n">
        <f aca="false">M39+M52+M72+M85+M98+M102+M107+M116+M121</f>
        <v>0</v>
      </c>
      <c r="N123" s="178" t="n">
        <f aca="false">N39+N52+N72+N85+N98+N102+N107+N116+N121</f>
        <v>0</v>
      </c>
      <c r="O123" s="178" t="n">
        <f aca="false">O39+O52+O72+O85+O98+O102+O107+O116+O121</f>
        <v>0</v>
      </c>
      <c r="P123" s="178" t="n">
        <f aca="false">P39+P52+P72+P85+P98+P102+P107+P116+P121</f>
        <v>0</v>
      </c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</row>
    <row r="124" s="284" customFormat="true" ht="12.8" hidden="false" customHeight="false" outlineLevel="0" collapsed="false">
      <c r="A124" s="277"/>
      <c r="B124" s="278"/>
      <c r="C124" s="279"/>
      <c r="D124" s="280"/>
      <c r="E124" s="280"/>
      <c r="F124" s="281"/>
      <c r="G124" s="281"/>
      <c r="H124" s="281"/>
      <c r="I124" s="280"/>
      <c r="J124" s="186"/>
      <c r="K124" s="281"/>
      <c r="L124" s="282"/>
      <c r="M124" s="283"/>
      <c r="N124" s="283"/>
      <c r="O124" s="283"/>
      <c r="P124" s="283"/>
      <c r="AMJ124" s="0"/>
    </row>
    <row r="125" s="287" customFormat="true" ht="13.8" hidden="false" customHeight="false" outlineLevel="0" collapsed="false">
      <c r="A125" s="189"/>
      <c r="B125" s="201"/>
      <c r="C125" s="285"/>
      <c r="D125" s="190"/>
      <c r="E125" s="190"/>
      <c r="F125" s="33"/>
      <c r="G125" s="33"/>
      <c r="H125" s="33"/>
      <c r="I125" s="190"/>
      <c r="J125" s="33"/>
      <c r="K125" s="33"/>
      <c r="L125" s="286"/>
      <c r="M125" s="33"/>
      <c r="N125" s="33"/>
      <c r="O125" s="186"/>
      <c r="P125" s="192"/>
      <c r="AMJ125" s="0"/>
    </row>
    <row r="126" customFormat="false" ht="12.8" hidden="false" customHeight="false" outlineLevel="0" collapsed="false">
      <c r="A126" s="189"/>
      <c r="B126" s="201"/>
      <c r="C126" s="336"/>
      <c r="D126" s="190"/>
      <c r="E126" s="190"/>
      <c r="F126" s="33"/>
      <c r="G126" s="33"/>
      <c r="H126" s="33"/>
      <c r="I126" s="190"/>
      <c r="J126" s="33"/>
      <c r="K126" s="33"/>
      <c r="L126" s="286"/>
      <c r="M126" s="33"/>
      <c r="N126" s="33"/>
      <c r="O126" s="186"/>
      <c r="P126" s="192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</row>
    <row r="127" s="193" customFormat="true" ht="13.8" hidden="false" customHeight="false" outlineLevel="0" collapsed="false">
      <c r="A127" s="288"/>
      <c r="B127" s="199"/>
      <c r="C127" s="191" t="s">
        <v>92</v>
      </c>
      <c r="D127" s="191"/>
      <c r="E127" s="1"/>
      <c r="F127" s="33"/>
      <c r="G127" s="1"/>
      <c r="H127" s="1"/>
      <c r="I127" s="191"/>
      <c r="J127" s="1"/>
      <c r="K127" s="1"/>
      <c r="L127" s="1"/>
      <c r="M127" s="191"/>
      <c r="N127" s="1"/>
      <c r="O127" s="180"/>
      <c r="P127" s="1"/>
      <c r="AMJ127" s="0"/>
    </row>
    <row r="128" s="1" customFormat="true" ht="12.8" hidden="false" customHeight="false" outlineLevel="0" collapsed="false">
      <c r="A128" s="288"/>
      <c r="B128" s="199"/>
      <c r="C128" s="44" t="s">
        <v>23</v>
      </c>
      <c r="F128" s="33"/>
      <c r="M128" s="180"/>
      <c r="O128" s="180"/>
      <c r="AMJ128" s="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printOptions headings="false" gridLines="false" gridLinesSet="true" horizontalCentered="true" verticalCentered="false"/>
  <pageMargins left="0" right="0" top="0.984027777777778" bottom="0.7875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1:59"/>
  <sheetViews>
    <sheetView windowProtection="false" showFormulas="false" showGridLines="true" showRowColHeaders="true" showZeros="false" rightToLeft="false" tabSelected="false" showOutlineSymbols="true" defaultGridColor="true" view="normal" topLeftCell="A34" colorId="64" zoomScale="90" zoomScaleNormal="90" zoomScalePageLayoutView="90" workbookViewId="0">
      <selection pane="topLeft" activeCell="C49" activeCellId="0" sqref="C49"/>
    </sheetView>
  </sheetViews>
  <sheetFormatPr defaultRowHeight="12.8"/>
  <cols>
    <col collapsed="false" hidden="false" max="1" min="1" style="194" width="4.72448979591837"/>
    <col collapsed="false" hidden="false" max="2" min="2" style="195" width="4.18367346938776"/>
    <col collapsed="false" hidden="false" max="3" min="3" style="1" width="45.4897959183674"/>
    <col collapsed="false" hidden="false" max="4" min="4" style="1" width="6.20918367346939"/>
    <col collapsed="false" hidden="false" max="5" min="5" style="103" width="8.77551020408163"/>
    <col collapsed="false" hidden="false" max="6" min="6" style="104" width="6.75"/>
    <col collapsed="false" hidden="false" max="8" min="7" style="1" width="7.56122448979592"/>
    <col collapsed="false" hidden="false" max="9" min="9" style="1" width="11.5204081632653"/>
    <col collapsed="false" hidden="false" max="10" min="10" style="1" width="9.98979591836735"/>
    <col collapsed="false" hidden="false" max="11" min="11" style="1" width="9.17857142857143"/>
    <col collapsed="false" hidden="false" max="12" min="12" style="196" width="7.56122448979592"/>
    <col collapsed="false" hidden="false" max="13" min="13" style="1" width="10.8010204081633"/>
    <col collapsed="false" hidden="false" max="14" min="14" style="1" width="10.9336734693878"/>
    <col collapsed="false" hidden="false" max="15" min="15" style="1" width="10.2602040816327"/>
    <col collapsed="false" hidden="false" max="16" min="16" style="1" width="10.6632653061225"/>
    <col collapsed="false" hidden="false" max="1023" min="17" style="1" width="9.04591836734694"/>
  </cols>
  <sheetData>
    <row r="1" customFormat="false" ht="13.8" hidden="fals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12.8" hidden="fals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2.8" hidden="fals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243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40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P54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</row>
    <row r="12" customFormat="false" ht="13.8" hidden="false" customHeight="fals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</row>
    <row r="14" customFormat="false" ht="59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</row>
    <row r="15" customFormat="false" ht="23.25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</row>
    <row r="16" s="140" customFormat="true" ht="12.8" hidden="false" customHeight="fals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J16" s="0"/>
    </row>
    <row r="17" s="211" customFormat="true" ht="35.65" hidden="false" customHeight="true" outlineLevel="0" collapsed="false">
      <c r="A17" s="148"/>
      <c r="B17" s="337"/>
      <c r="C17" s="339" t="s">
        <v>244</v>
      </c>
      <c r="D17" s="206"/>
      <c r="E17" s="213"/>
      <c r="F17" s="217"/>
      <c r="G17" s="217"/>
      <c r="H17" s="217"/>
      <c r="I17" s="217"/>
      <c r="J17" s="217"/>
      <c r="K17" s="217"/>
      <c r="L17" s="251"/>
      <c r="M17" s="23"/>
      <c r="N17" s="23"/>
      <c r="O17" s="23"/>
      <c r="P17" s="23"/>
      <c r="AMJ17" s="0"/>
    </row>
    <row r="18" customFormat="false" ht="47.25" hidden="false" customHeight="true" outlineLevel="0" collapsed="false">
      <c r="A18" s="148" t="n">
        <v>1</v>
      </c>
      <c r="B18" s="149" t="s">
        <v>67</v>
      </c>
      <c r="C18" s="212" t="s">
        <v>187</v>
      </c>
      <c r="D18" s="206" t="s">
        <v>90</v>
      </c>
      <c r="E18" s="213" t="n">
        <v>120</v>
      </c>
      <c r="F18" s="151"/>
      <c r="G18" s="151"/>
      <c r="H18" s="153"/>
      <c r="I18" s="153"/>
      <c r="J18" s="153"/>
      <c r="K18" s="155" t="n">
        <f aca="false">ROUND(SUM(J18+H18+I18),2)</f>
        <v>0</v>
      </c>
      <c r="L18" s="215" t="n">
        <f aca="false">ROUND(F18*$E18,1)</f>
        <v>0</v>
      </c>
      <c r="M18" s="157" t="n">
        <f aca="false">ROUND(E18*H18,2)</f>
        <v>0</v>
      </c>
      <c r="N18" s="157" t="n">
        <f aca="false">ROUND(I18*E18,2)</f>
        <v>0</v>
      </c>
      <c r="O18" s="157" t="n">
        <f aca="false">ROUND(J18*E18,2)</f>
        <v>0</v>
      </c>
      <c r="P18" s="158" t="n">
        <f aca="false">ROUND(M18+N18+O18,2)</f>
        <v>0</v>
      </c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</row>
    <row r="19" s="232" customFormat="true" ht="37.3" hidden="false" customHeight="false" outlineLevel="0" collapsed="false">
      <c r="A19" s="160" t="n">
        <v>2</v>
      </c>
      <c r="B19" s="230" t="s">
        <v>67</v>
      </c>
      <c r="C19" s="237" t="s">
        <v>245</v>
      </c>
      <c r="D19" s="207" t="s">
        <v>166</v>
      </c>
      <c r="E19" s="213" t="n">
        <v>1180</v>
      </c>
      <c r="F19" s="165"/>
      <c r="G19" s="151"/>
      <c r="H19" s="154"/>
      <c r="I19" s="153"/>
      <c r="J19" s="153"/>
      <c r="K19" s="238" t="n">
        <f aca="false">ROUND(SUM(J19+H19+I19),2)</f>
        <v>0</v>
      </c>
      <c r="L19" s="222" t="n">
        <f aca="false">ROUND(F19*$E19,1)</f>
        <v>0</v>
      </c>
      <c r="M19" s="223" t="n">
        <f aca="false">ROUND(E19*H19,2)</f>
        <v>0</v>
      </c>
      <c r="N19" s="223" t="n">
        <f aca="false">ROUND(I19*E19,2)</f>
        <v>0</v>
      </c>
      <c r="O19" s="223" t="n">
        <f aca="false">ROUND(J19*E19,2)</f>
        <v>0</v>
      </c>
      <c r="P19" s="224" t="n">
        <f aca="false">ROUND(M19+N19+O19,2)</f>
        <v>0</v>
      </c>
      <c r="AMJ19" s="0"/>
    </row>
    <row r="20" s="211" customFormat="true" ht="25.35" hidden="false" customHeight="false" outlineLevel="1" collapsed="false">
      <c r="A20" s="148"/>
      <c r="B20" s="233"/>
      <c r="C20" s="208" t="s">
        <v>246</v>
      </c>
      <c r="D20" s="206" t="s">
        <v>166</v>
      </c>
      <c r="E20" s="213" t="n">
        <v>1298</v>
      </c>
      <c r="F20" s="217"/>
      <c r="G20" s="151"/>
      <c r="H20" s="153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AMJ20" s="0"/>
    </row>
    <row r="21" s="232" customFormat="true" ht="42.25" hidden="false" customHeight="true" outlineLevel="0" collapsed="false">
      <c r="A21" s="160" t="n">
        <v>3</v>
      </c>
      <c r="B21" s="230" t="s">
        <v>67</v>
      </c>
      <c r="C21" s="237" t="s">
        <v>247</v>
      </c>
      <c r="D21" s="207" t="s">
        <v>166</v>
      </c>
      <c r="E21" s="213" t="n">
        <v>1180</v>
      </c>
      <c r="F21" s="165"/>
      <c r="G21" s="152"/>
      <c r="H21" s="154"/>
      <c r="I21" s="153"/>
      <c r="J21" s="153"/>
      <c r="K21" s="238" t="n">
        <f aca="false">ROUND(SUM(J21+H21+I21),2)</f>
        <v>0</v>
      </c>
      <c r="L21" s="222" t="n">
        <f aca="false">ROUND(F21*$E21,1)</f>
        <v>0</v>
      </c>
      <c r="M21" s="223" t="n">
        <f aca="false">ROUND(E21*H21,2)</f>
        <v>0</v>
      </c>
      <c r="N21" s="223" t="n">
        <f aca="false">ROUND(I21*E21,2)</f>
        <v>0</v>
      </c>
      <c r="O21" s="223" t="n">
        <f aca="false">ROUND(J21*E21,2)</f>
        <v>0</v>
      </c>
      <c r="P21" s="224" t="n">
        <f aca="false">ROUND(M21+N21+O21,2)</f>
        <v>0</v>
      </c>
      <c r="AMJ21" s="0"/>
    </row>
    <row r="22" s="211" customFormat="true" ht="25.35" hidden="false" customHeight="false" outlineLevel="1" collapsed="false">
      <c r="A22" s="148"/>
      <c r="B22" s="233"/>
      <c r="C22" s="208" t="s">
        <v>248</v>
      </c>
      <c r="D22" s="206" t="s">
        <v>166</v>
      </c>
      <c r="E22" s="213" t="n">
        <v>1298</v>
      </c>
      <c r="F22" s="217"/>
      <c r="G22" s="151"/>
      <c r="H22" s="153"/>
      <c r="I22" s="153"/>
      <c r="J22" s="153"/>
      <c r="K22" s="155" t="n">
        <f aca="false">ROUND(SUM(J22+H22+I22),2)</f>
        <v>0</v>
      </c>
      <c r="L22" s="215" t="n">
        <f aca="false">ROUND(F22*$E22,1)</f>
        <v>0</v>
      </c>
      <c r="M22" s="157" t="n">
        <f aca="false">ROUND(E22*H22,2)</f>
        <v>0</v>
      </c>
      <c r="N22" s="157" t="n">
        <f aca="false">ROUND(I22*E22,2)</f>
        <v>0</v>
      </c>
      <c r="O22" s="157" t="n">
        <f aca="false">ROUND(J22*E22,2)</f>
        <v>0</v>
      </c>
      <c r="P22" s="158" t="n">
        <f aca="false">ROUND(M22+N22+O22,2)</f>
        <v>0</v>
      </c>
      <c r="AMJ22" s="0"/>
    </row>
    <row r="23" s="232" customFormat="true" ht="51.4" hidden="false" customHeight="false" outlineLevel="0" collapsed="false">
      <c r="A23" s="160" t="n">
        <v>4</v>
      </c>
      <c r="B23" s="230" t="s">
        <v>67</v>
      </c>
      <c r="C23" s="237" t="s">
        <v>249</v>
      </c>
      <c r="D23" s="206" t="s">
        <v>90</v>
      </c>
      <c r="E23" s="213" t="n">
        <v>120</v>
      </c>
      <c r="F23" s="165"/>
      <c r="G23" s="152"/>
      <c r="H23" s="154"/>
      <c r="I23" s="153"/>
      <c r="J23" s="153"/>
      <c r="K23" s="238" t="n">
        <f aca="false">ROUND(SUM(J23+H23+I23),2)</f>
        <v>0</v>
      </c>
      <c r="L23" s="222" t="n">
        <f aca="false">ROUND(F23*$E23,1)</f>
        <v>0</v>
      </c>
      <c r="M23" s="223" t="n">
        <f aca="false">ROUND(E23*H23,2)</f>
        <v>0</v>
      </c>
      <c r="N23" s="223" t="n">
        <f aca="false">ROUND(I23*E23,2)</f>
        <v>0</v>
      </c>
      <c r="O23" s="223" t="n">
        <f aca="false">ROUND(J23*E23,2)</f>
        <v>0</v>
      </c>
      <c r="P23" s="224" t="n">
        <f aca="false">ROUND(M23+N23+O23,2)</f>
        <v>0</v>
      </c>
      <c r="AMJ23" s="0"/>
    </row>
    <row r="24" s="211" customFormat="true" ht="13.4" hidden="false" customHeight="false" outlineLevel="1" collapsed="false">
      <c r="A24" s="148"/>
      <c r="B24" s="149"/>
      <c r="C24" s="208" t="s">
        <v>154</v>
      </c>
      <c r="D24" s="206" t="s">
        <v>110</v>
      </c>
      <c r="E24" s="152" t="n">
        <v>30</v>
      </c>
      <c r="F24" s="23"/>
      <c r="G24" s="151"/>
      <c r="H24" s="153"/>
      <c r="I24" s="153"/>
      <c r="J24" s="153"/>
      <c r="K24" s="264" t="n">
        <f aca="false">ROUND(SUM(J24+H24+I24),2)</f>
        <v>0</v>
      </c>
      <c r="L24" s="265" t="n">
        <f aca="false">ROUND(F24*$E24,1)</f>
        <v>0</v>
      </c>
      <c r="M24" s="266" t="n">
        <f aca="false">ROUND(E24*H24,2)</f>
        <v>0</v>
      </c>
      <c r="N24" s="266" t="n">
        <f aca="false">ROUND(I24*E24,2)</f>
        <v>0</v>
      </c>
      <c r="O24" s="266" t="n">
        <f aca="false">ROUND(J24*E24,2)</f>
        <v>0</v>
      </c>
      <c r="P24" s="267" t="n">
        <f aca="false">ROUND(M24+N24+O24,2)</f>
        <v>0</v>
      </c>
      <c r="AMJ24" s="0"/>
    </row>
    <row r="25" customFormat="false" ht="13.4" hidden="false" customHeight="false" outlineLevel="1" collapsed="false">
      <c r="A25" s="148"/>
      <c r="B25" s="233"/>
      <c r="C25" s="208" t="s">
        <v>149</v>
      </c>
      <c r="D25" s="164" t="s">
        <v>110</v>
      </c>
      <c r="E25" s="213" t="n">
        <v>720</v>
      </c>
      <c r="F25" s="217"/>
      <c r="G25" s="151"/>
      <c r="H25" s="153"/>
      <c r="I25" s="153"/>
      <c r="J25" s="153"/>
      <c r="K25" s="155" t="n">
        <f aca="false">ROUND(SUM(J25+H25+I25),2)</f>
        <v>0</v>
      </c>
      <c r="L25" s="215" t="n">
        <f aca="false">ROUND(F25*$E25,1)</f>
        <v>0</v>
      </c>
      <c r="M25" s="157" t="n">
        <f aca="false">ROUND(E25*H25,2)</f>
        <v>0</v>
      </c>
      <c r="N25" s="157" t="n">
        <f aca="false">ROUND(I25*E25,2)</f>
        <v>0</v>
      </c>
      <c r="O25" s="157" t="n">
        <f aca="false">ROUND(J25*E25,2)</f>
        <v>0</v>
      </c>
      <c r="P25" s="158" t="n">
        <f aca="false">ROUND(M25+N25+O25,2)</f>
        <v>0</v>
      </c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</row>
    <row r="26" customFormat="false" ht="13.4" hidden="false" customHeight="false" outlineLevel="1" collapsed="false">
      <c r="A26" s="148"/>
      <c r="B26" s="233"/>
      <c r="C26" s="208" t="s">
        <v>250</v>
      </c>
      <c r="D26" s="164" t="s">
        <v>90</v>
      </c>
      <c r="E26" s="213" t="n">
        <v>126</v>
      </c>
      <c r="F26" s="217"/>
      <c r="G26" s="151"/>
      <c r="H26" s="153"/>
      <c r="I26" s="153"/>
      <c r="J26" s="153"/>
      <c r="K26" s="155" t="n">
        <f aca="false">ROUND(SUM(J26+H26+I26),2)</f>
        <v>0</v>
      </c>
      <c r="L26" s="215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157" t="n">
        <f aca="false">ROUND(J26*E26,2)</f>
        <v>0</v>
      </c>
      <c r="P26" s="158" t="n">
        <f aca="false">ROUND(M26+N26+O26,2)</f>
        <v>0</v>
      </c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</row>
    <row r="27" customFormat="false" ht="25.35" hidden="false" customHeight="false" outlineLevel="1" collapsed="false">
      <c r="A27" s="148"/>
      <c r="B27" s="233"/>
      <c r="C27" s="240" t="s">
        <v>194</v>
      </c>
      <c r="D27" s="206" t="s">
        <v>77</v>
      </c>
      <c r="E27" s="207" t="n">
        <v>480</v>
      </c>
      <c r="F27" s="217"/>
      <c r="G27" s="151"/>
      <c r="H27" s="153"/>
      <c r="I27" s="153"/>
      <c r="J27" s="153"/>
      <c r="K27" s="155" t="n">
        <f aca="false">ROUND(SUM(J27+H27+I27),2)</f>
        <v>0</v>
      </c>
      <c r="L27" s="215" t="n">
        <f aca="false">ROUND(F27*$E27,1)</f>
        <v>0</v>
      </c>
      <c r="M27" s="157" t="n">
        <f aca="false">ROUND(E27*H27,2)</f>
        <v>0</v>
      </c>
      <c r="N27" s="157" t="n">
        <f aca="false">ROUND(I27*E27,2)</f>
        <v>0</v>
      </c>
      <c r="O27" s="157" t="n">
        <f aca="false">ROUND(J27*E27,2)</f>
        <v>0</v>
      </c>
      <c r="P27" s="158" t="n">
        <f aca="false">ROUND(M27+N27+O27,2)</f>
        <v>0</v>
      </c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</row>
    <row r="28" customFormat="false" ht="50.25" hidden="false" customHeight="true" outlineLevel="0" collapsed="false">
      <c r="A28" s="148" t="n">
        <v>5</v>
      </c>
      <c r="B28" s="149" t="s">
        <v>67</v>
      </c>
      <c r="C28" s="150" t="s">
        <v>251</v>
      </c>
      <c r="D28" s="206" t="s">
        <v>90</v>
      </c>
      <c r="E28" s="213" t="n">
        <v>240</v>
      </c>
      <c r="F28" s="23"/>
      <c r="G28" s="151"/>
      <c r="H28" s="153"/>
      <c r="I28" s="153"/>
      <c r="J28" s="153"/>
      <c r="K28" s="155" t="n">
        <f aca="false">ROUND(SUM(J28+H28+I28),2)</f>
        <v>0</v>
      </c>
      <c r="L28" s="215" t="n">
        <f aca="false">ROUND(F28*$E28,1)</f>
        <v>0</v>
      </c>
      <c r="M28" s="157" t="n">
        <f aca="false">ROUND(E28*H28,2)</f>
        <v>0</v>
      </c>
      <c r="N28" s="157" t="n">
        <f aca="false">ROUND(I28*E28,2)</f>
        <v>0</v>
      </c>
      <c r="O28" s="157" t="n">
        <f aca="false">ROUND(J28*E28,2)</f>
        <v>0</v>
      </c>
      <c r="P28" s="158" t="n">
        <f aca="false">ROUND(M28+N28+O28,2)</f>
        <v>0</v>
      </c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</row>
    <row r="29" customFormat="false" ht="13.4" hidden="false" customHeight="false" outlineLevel="1" collapsed="false">
      <c r="A29" s="148"/>
      <c r="B29" s="233"/>
      <c r="C29" s="208" t="s">
        <v>196</v>
      </c>
      <c r="D29" s="164" t="s">
        <v>110</v>
      </c>
      <c r="E29" s="213" t="n">
        <v>1440</v>
      </c>
      <c r="F29" s="217"/>
      <c r="G29" s="151"/>
      <c r="H29" s="153"/>
      <c r="I29" s="154"/>
      <c r="J29" s="153"/>
      <c r="K29" s="155" t="n">
        <f aca="false">ROUND(SUM(J29+H29+I29),2)</f>
        <v>0</v>
      </c>
      <c r="L29" s="215" t="n">
        <f aca="false">ROUND(F29*$E29,1)</f>
        <v>0</v>
      </c>
      <c r="M29" s="157" t="n">
        <f aca="false">ROUND(E29*H29,2)</f>
        <v>0</v>
      </c>
      <c r="N29" s="157" t="n">
        <f aca="false">ROUND(I29*E29,2)</f>
        <v>0</v>
      </c>
      <c r="O29" s="157" t="n">
        <f aca="false">ROUND(J29*E29,2)</f>
        <v>0</v>
      </c>
      <c r="P29" s="158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</row>
    <row r="30" customFormat="false" ht="13.4" hidden="false" customHeight="false" outlineLevel="1" collapsed="false">
      <c r="A30" s="148"/>
      <c r="B30" s="233"/>
      <c r="C30" s="208" t="s">
        <v>197</v>
      </c>
      <c r="D30" s="164" t="s">
        <v>90</v>
      </c>
      <c r="E30" s="213" t="n">
        <v>264</v>
      </c>
      <c r="F30" s="217"/>
      <c r="G30" s="151"/>
      <c r="H30" s="153"/>
      <c r="I30" s="153"/>
      <c r="J30" s="153"/>
      <c r="K30" s="155" t="n">
        <f aca="false">ROUND(SUM(J30+H30+I30),2)</f>
        <v>0</v>
      </c>
      <c r="L30" s="215" t="n">
        <f aca="false">ROUND(F30*$E30,1)</f>
        <v>0</v>
      </c>
      <c r="M30" s="157" t="n">
        <f aca="false">ROUND(E30*H30,2)</f>
        <v>0</v>
      </c>
      <c r="N30" s="157" t="n">
        <f aca="false">ROUND(I30*E30,2)</f>
        <v>0</v>
      </c>
      <c r="O30" s="157" t="n">
        <f aca="false">ROUND(J30*E30,2)</f>
        <v>0</v>
      </c>
      <c r="P30" s="158" t="n">
        <f aca="false">ROUND(M30+N30+O30,2)</f>
        <v>0</v>
      </c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</row>
    <row r="31" customFormat="false" ht="25.35" hidden="false" customHeight="false" outlineLevel="1" collapsed="false">
      <c r="A31" s="148"/>
      <c r="B31" s="233"/>
      <c r="C31" s="341" t="s">
        <v>252</v>
      </c>
      <c r="D31" s="164" t="s">
        <v>166</v>
      </c>
      <c r="E31" s="213" t="n">
        <v>703.5</v>
      </c>
      <c r="F31" s="217"/>
      <c r="G31" s="151"/>
      <c r="H31" s="153"/>
      <c r="I31" s="153"/>
      <c r="J31" s="153"/>
      <c r="K31" s="155" t="n">
        <f aca="false">ROUND(SUM(J31+H31+I31),2)</f>
        <v>0</v>
      </c>
      <c r="L31" s="215" t="n">
        <f aca="false">ROUND(F31*$E31,1)</f>
        <v>0</v>
      </c>
      <c r="M31" s="157" t="n">
        <f aca="false">ROUND(E31*H31,2)</f>
        <v>0</v>
      </c>
      <c r="N31" s="157" t="n">
        <f aca="false">ROUND(I31*E31,2)</f>
        <v>0</v>
      </c>
      <c r="O31" s="157" t="n">
        <f aca="false">ROUND(J31*E31,2)</f>
        <v>0</v>
      </c>
      <c r="P31" s="158" t="n">
        <f aca="false">ROUND(M31+N31+O31,2)</f>
        <v>0</v>
      </c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</row>
    <row r="32" s="232" customFormat="true" ht="46.4" hidden="false" customHeight="true" outlineLevel="1" collapsed="false">
      <c r="A32" s="160"/>
      <c r="B32" s="239"/>
      <c r="C32" s="240" t="s">
        <v>253</v>
      </c>
      <c r="D32" s="207" t="s">
        <v>166</v>
      </c>
      <c r="E32" s="213" t="n">
        <v>535.5</v>
      </c>
      <c r="F32" s="242"/>
      <c r="G32" s="152"/>
      <c r="H32" s="154"/>
      <c r="I32" s="154"/>
      <c r="J32" s="154"/>
      <c r="K32" s="238" t="n">
        <f aca="false">ROUND(SUM(J32+H32+I32),2)</f>
        <v>0</v>
      </c>
      <c r="L32" s="222" t="n">
        <f aca="false">ROUND(F32*$E32,1)</f>
        <v>0</v>
      </c>
      <c r="M32" s="223" t="n">
        <f aca="false">ROUND(E32*H32,2)</f>
        <v>0</v>
      </c>
      <c r="N32" s="223" t="n">
        <f aca="false">ROUND(I32*E32,2)</f>
        <v>0</v>
      </c>
      <c r="O32" s="223" t="n">
        <f aca="false">ROUND(J32*E32,2)</f>
        <v>0</v>
      </c>
      <c r="P32" s="224" t="n">
        <f aca="false">ROUND(M32+N32+O32,2)</f>
        <v>0</v>
      </c>
      <c r="AMJ32" s="0"/>
    </row>
    <row r="33" s="211" customFormat="true" ht="42" hidden="false" customHeight="true" outlineLevel="0" collapsed="false">
      <c r="A33" s="148" t="n">
        <v>6</v>
      </c>
      <c r="B33" s="149" t="s">
        <v>67</v>
      </c>
      <c r="C33" s="161" t="s">
        <v>254</v>
      </c>
      <c r="D33" s="164" t="s">
        <v>90</v>
      </c>
      <c r="E33" s="213" t="n">
        <v>240</v>
      </c>
      <c r="F33" s="23"/>
      <c r="G33" s="151"/>
      <c r="H33" s="153"/>
      <c r="I33" s="153"/>
      <c r="J33" s="153"/>
      <c r="K33" s="155" t="n">
        <f aca="false">ROUND(SUM(J33+H33+I33),2)</f>
        <v>0</v>
      </c>
      <c r="L33" s="215" t="n">
        <f aca="false">ROUND(F33*$E33,1)</f>
        <v>0</v>
      </c>
      <c r="M33" s="157" t="n">
        <f aca="false">ROUND(E33*H33,2)</f>
        <v>0</v>
      </c>
      <c r="N33" s="157" t="n">
        <f aca="false">ROUND(I33*E33,2)</f>
        <v>0</v>
      </c>
      <c r="O33" s="157" t="n">
        <f aca="false">ROUND(J33*E33,2)</f>
        <v>0</v>
      </c>
      <c r="P33" s="158" t="n">
        <f aca="false">ROUND(M33+N33+O33,2)</f>
        <v>0</v>
      </c>
      <c r="AMJ33" s="0"/>
    </row>
    <row r="34" customFormat="false" ht="13.4" hidden="false" customHeight="false" outlineLevel="1" collapsed="false">
      <c r="A34" s="148"/>
      <c r="B34" s="149"/>
      <c r="C34" s="208" t="s">
        <v>154</v>
      </c>
      <c r="D34" s="206" t="s">
        <v>110</v>
      </c>
      <c r="E34" s="152" t="n">
        <v>60</v>
      </c>
      <c r="F34" s="23"/>
      <c r="G34" s="151"/>
      <c r="H34" s="153"/>
      <c r="I34" s="154"/>
      <c r="J34" s="153"/>
      <c r="K34" s="264" t="n">
        <f aca="false">ROUND(SUM(J34+H34+I34),2)</f>
        <v>0</v>
      </c>
      <c r="L34" s="265" t="n">
        <f aca="false">ROUND(F34*$E34,1)</f>
        <v>0</v>
      </c>
      <c r="M34" s="266" t="n">
        <f aca="false">ROUND(E34*H34,2)</f>
        <v>0</v>
      </c>
      <c r="N34" s="266" t="n">
        <f aca="false">ROUND(I34*E34,2)</f>
        <v>0</v>
      </c>
      <c r="O34" s="266" t="n">
        <f aca="false">ROUND(J34*E34,2)</f>
        <v>0</v>
      </c>
      <c r="P34" s="267" t="n">
        <f aca="false">ROUND(M34+N34+O34,2)</f>
        <v>0</v>
      </c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</row>
    <row r="35" customFormat="false" ht="25.35" hidden="false" customHeight="false" outlineLevel="1" collapsed="false">
      <c r="A35" s="148"/>
      <c r="B35" s="149"/>
      <c r="C35" s="208" t="s">
        <v>255</v>
      </c>
      <c r="D35" s="206" t="s">
        <v>110</v>
      </c>
      <c r="E35" s="152" t="n">
        <v>720</v>
      </c>
      <c r="F35" s="165"/>
      <c r="G35" s="152"/>
      <c r="H35" s="154"/>
      <c r="I35" s="154"/>
      <c r="J35" s="153"/>
      <c r="K35" s="264" t="n">
        <f aca="false">ROUND(SUM(J35+H35+I35),2)</f>
        <v>0</v>
      </c>
      <c r="L35" s="265" t="n">
        <f aca="false">ROUND(F35*$E35,1)</f>
        <v>0</v>
      </c>
      <c r="M35" s="266" t="n">
        <f aca="false">ROUND(E35*H35,2)</f>
        <v>0</v>
      </c>
      <c r="N35" s="266" t="n">
        <f aca="false">ROUND(I35*E35,2)</f>
        <v>0</v>
      </c>
      <c r="O35" s="266" t="n">
        <f aca="false">ROUND(J35*E35,2)</f>
        <v>0</v>
      </c>
      <c r="P35" s="267" t="n">
        <f aca="false">ROUND(M35+N35+O35,2)</f>
        <v>0</v>
      </c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</row>
    <row r="36" customFormat="false" ht="25.35" hidden="false" customHeight="false" outlineLevel="0" collapsed="false">
      <c r="A36" s="148"/>
      <c r="B36" s="352"/>
      <c r="C36" s="353" t="s">
        <v>256</v>
      </c>
      <c r="D36" s="354"/>
      <c r="E36" s="207"/>
      <c r="F36" s="217"/>
      <c r="G36" s="217"/>
      <c r="H36" s="217"/>
      <c r="I36" s="153"/>
      <c r="J36" s="217"/>
      <c r="K36" s="217"/>
      <c r="L36" s="355" t="n">
        <f aca="false">SUM(L17:L35)</f>
        <v>0</v>
      </c>
      <c r="M36" s="356" t="n">
        <f aca="false">SUM(M17:M35)</f>
        <v>0</v>
      </c>
      <c r="N36" s="356" t="n">
        <f aca="false">SUM(N17:N35)</f>
        <v>0</v>
      </c>
      <c r="O36" s="356" t="n">
        <f aca="false">SUM(O17:O35)</f>
        <v>0</v>
      </c>
      <c r="P36" s="357" t="n">
        <f aca="false">SUM(P17:P35)</f>
        <v>0</v>
      </c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</row>
    <row r="37" customFormat="false" ht="25.35" hidden="false" customHeight="false" outlineLevel="0" collapsed="false">
      <c r="A37" s="148"/>
      <c r="B37" s="337"/>
      <c r="C37" s="339" t="s">
        <v>257</v>
      </c>
      <c r="D37" s="206"/>
      <c r="E37" s="213"/>
      <c r="F37" s="217"/>
      <c r="G37" s="217"/>
      <c r="H37" s="217"/>
      <c r="I37" s="217"/>
      <c r="J37" s="217"/>
      <c r="K37" s="217"/>
      <c r="L37" s="251"/>
      <c r="M37" s="23"/>
      <c r="N37" s="23"/>
      <c r="O37" s="23"/>
      <c r="P37" s="252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</row>
    <row r="38" customFormat="false" ht="47.25" hidden="false" customHeight="true" outlineLevel="0" collapsed="false">
      <c r="A38" s="148" t="n">
        <v>7</v>
      </c>
      <c r="B38" s="149" t="s">
        <v>67</v>
      </c>
      <c r="C38" s="212" t="s">
        <v>187</v>
      </c>
      <c r="D38" s="206" t="s">
        <v>90</v>
      </c>
      <c r="E38" s="213" t="n">
        <v>51</v>
      </c>
      <c r="F38" s="151"/>
      <c r="G38" s="151"/>
      <c r="H38" s="153"/>
      <c r="I38" s="153"/>
      <c r="J38" s="153"/>
      <c r="K38" s="155" t="n">
        <f aca="false">ROUND(SUM(J38+H38+I38),2)</f>
        <v>0</v>
      </c>
      <c r="L38" s="215" t="n">
        <f aca="false">ROUND(F38*$E38,1)</f>
        <v>0</v>
      </c>
      <c r="M38" s="157" t="n">
        <f aca="false">ROUND(E38*H38,2)</f>
        <v>0</v>
      </c>
      <c r="N38" s="157" t="n">
        <f aca="false">ROUND(I38*E38,2)</f>
        <v>0</v>
      </c>
      <c r="O38" s="157" t="n">
        <f aca="false">ROUND(J38*E38,2)</f>
        <v>0</v>
      </c>
      <c r="P38" s="158" t="n">
        <f aca="false">ROUND(M38+N38+O38,2)</f>
        <v>0</v>
      </c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</row>
    <row r="39" s="232" customFormat="true" ht="51.4" hidden="false" customHeight="false" outlineLevel="0" collapsed="false">
      <c r="A39" s="160" t="n">
        <v>8</v>
      </c>
      <c r="B39" s="230" t="s">
        <v>67</v>
      </c>
      <c r="C39" s="237" t="s">
        <v>258</v>
      </c>
      <c r="D39" s="206" t="s">
        <v>90</v>
      </c>
      <c r="E39" s="213" t="n">
        <v>51</v>
      </c>
      <c r="F39" s="165"/>
      <c r="G39" s="152"/>
      <c r="H39" s="154"/>
      <c r="I39" s="153"/>
      <c r="J39" s="153"/>
      <c r="K39" s="238" t="n">
        <f aca="false">ROUND(SUM(J39+H39+I39),2)</f>
        <v>0</v>
      </c>
      <c r="L39" s="222" t="n">
        <f aca="false">ROUND(F39*$E39,1)</f>
        <v>0</v>
      </c>
      <c r="M39" s="223" t="n">
        <f aca="false">ROUND(E39*H39,2)</f>
        <v>0</v>
      </c>
      <c r="N39" s="223" t="n">
        <f aca="false">ROUND(I39*E39,2)</f>
        <v>0</v>
      </c>
      <c r="O39" s="223" t="n">
        <f aca="false">ROUND(J39*E39,2)</f>
        <v>0</v>
      </c>
      <c r="P39" s="224" t="n">
        <f aca="false">ROUND(M39+N39+O39,2)</f>
        <v>0</v>
      </c>
      <c r="AMJ39" s="0"/>
    </row>
    <row r="40" s="211" customFormat="true" ht="13.4" hidden="false" customHeight="false" outlineLevel="1" collapsed="false">
      <c r="A40" s="148"/>
      <c r="B40" s="149"/>
      <c r="C40" s="208" t="s">
        <v>154</v>
      </c>
      <c r="D40" s="164" t="s">
        <v>90</v>
      </c>
      <c r="E40" s="213" t="n">
        <v>53.6</v>
      </c>
      <c r="F40" s="217"/>
      <c r="G40" s="151"/>
      <c r="H40" s="153"/>
      <c r="I40" s="153"/>
      <c r="J40" s="153"/>
      <c r="K40" s="264" t="n">
        <f aca="false">ROUND(SUM(J40+H40+I40),2)</f>
        <v>0</v>
      </c>
      <c r="L40" s="265" t="n">
        <f aca="false">ROUND(F40*$E40,1)</f>
        <v>0</v>
      </c>
      <c r="M40" s="266" t="n">
        <f aca="false">ROUND(E40*H40,2)</f>
        <v>0</v>
      </c>
      <c r="N40" s="266" t="n">
        <f aca="false">ROUND(I40*E40,2)</f>
        <v>0</v>
      </c>
      <c r="O40" s="266" t="n">
        <f aca="false">ROUND(J40*E40,2)</f>
        <v>0</v>
      </c>
      <c r="P40" s="267" t="n">
        <f aca="false">ROUND(M40+N40+O40,2)</f>
        <v>0</v>
      </c>
      <c r="AMJ40" s="0"/>
    </row>
    <row r="41" customFormat="false" ht="13.4" hidden="false" customHeight="false" outlineLevel="1" collapsed="false">
      <c r="A41" s="148"/>
      <c r="B41" s="233"/>
      <c r="C41" s="208" t="s">
        <v>149</v>
      </c>
      <c r="D41" s="206" t="s">
        <v>77</v>
      </c>
      <c r="E41" s="207" t="n">
        <v>204</v>
      </c>
      <c r="F41" s="217"/>
      <c r="G41" s="151"/>
      <c r="H41" s="153"/>
      <c r="I41" s="153"/>
      <c r="J41" s="153"/>
      <c r="K41" s="155" t="n">
        <f aca="false">ROUND(SUM(J41+H41+I41),2)</f>
        <v>0</v>
      </c>
      <c r="L41" s="215" t="n">
        <f aca="false">ROUND(F41*$E41,1)</f>
        <v>0</v>
      </c>
      <c r="M41" s="157" t="n">
        <f aca="false">ROUND(E41*H41,2)</f>
        <v>0</v>
      </c>
      <c r="N41" s="157" t="n">
        <f aca="false">ROUND(I41*E41,2)</f>
        <v>0</v>
      </c>
      <c r="O41" s="157" t="n">
        <f aca="false">ROUND(J41*E41,2)</f>
        <v>0</v>
      </c>
      <c r="P41" s="158" t="n">
        <f aca="false">ROUND(M41+N41+O41,2)</f>
        <v>0</v>
      </c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</row>
    <row r="42" customFormat="false" ht="13.4" hidden="false" customHeight="false" outlineLevel="1" collapsed="false">
      <c r="A42" s="148"/>
      <c r="B42" s="233"/>
      <c r="C42" s="208" t="s">
        <v>212</v>
      </c>
      <c r="D42" s="164" t="s">
        <v>90</v>
      </c>
      <c r="E42" s="213" t="n">
        <v>53.6</v>
      </c>
      <c r="F42" s="217"/>
      <c r="G42" s="151"/>
      <c r="H42" s="153"/>
      <c r="I42" s="154"/>
      <c r="J42" s="153"/>
      <c r="K42" s="155" t="n">
        <f aca="false">ROUND(SUM(J42+H42+I42),2)</f>
        <v>0</v>
      </c>
      <c r="L42" s="215" t="n">
        <f aca="false">ROUND(F42*$E42,1)</f>
        <v>0</v>
      </c>
      <c r="M42" s="157" t="n">
        <f aca="false">ROUND(E42*H42,2)</f>
        <v>0</v>
      </c>
      <c r="N42" s="157" t="n">
        <f aca="false">ROUND(I42*E42,2)</f>
        <v>0</v>
      </c>
      <c r="O42" s="157" t="n">
        <f aca="false">ROUND(J42*E42,2)</f>
        <v>0</v>
      </c>
      <c r="P42" s="158" t="n">
        <f aca="false">ROUND(M42+N42+O42,2)</f>
        <v>0</v>
      </c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</row>
    <row r="43" customFormat="false" ht="37.3" hidden="false" customHeight="false" outlineLevel="0" collapsed="false">
      <c r="A43" s="148" t="n">
        <v>9</v>
      </c>
      <c r="B43" s="149" t="s">
        <v>67</v>
      </c>
      <c r="C43" s="150" t="s">
        <v>259</v>
      </c>
      <c r="D43" s="206" t="s">
        <v>90</v>
      </c>
      <c r="E43" s="213" t="n">
        <v>102</v>
      </c>
      <c r="F43" s="23"/>
      <c r="G43" s="151"/>
      <c r="H43" s="153"/>
      <c r="I43" s="153"/>
      <c r="J43" s="153"/>
      <c r="K43" s="155" t="n">
        <f aca="false">ROUND(SUM(J43+H43+I43),2)</f>
        <v>0</v>
      </c>
      <c r="L43" s="215" t="n">
        <f aca="false">ROUND(F43*$E43,1)</f>
        <v>0</v>
      </c>
      <c r="M43" s="157" t="n">
        <f aca="false">ROUND(E43*H43,2)</f>
        <v>0</v>
      </c>
      <c r="N43" s="157" t="n">
        <f aca="false">ROUND(I43*E43,2)</f>
        <v>0</v>
      </c>
      <c r="O43" s="157" t="n">
        <f aca="false">ROUND(J43*E43,2)</f>
        <v>0</v>
      </c>
      <c r="P43" s="158" t="n">
        <f aca="false">ROUND(M43+N43+O43,2)</f>
        <v>0</v>
      </c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</row>
    <row r="44" customFormat="false" ht="13.4" hidden="false" customHeight="false" outlineLevel="1" collapsed="false">
      <c r="A44" s="148"/>
      <c r="B44" s="233"/>
      <c r="C44" s="208" t="s">
        <v>196</v>
      </c>
      <c r="D44" s="164" t="s">
        <v>110</v>
      </c>
      <c r="E44" s="213" t="n">
        <v>612</v>
      </c>
      <c r="F44" s="217"/>
      <c r="G44" s="151"/>
      <c r="H44" s="153"/>
      <c r="I44" s="154"/>
      <c r="J44" s="153"/>
      <c r="K44" s="155" t="n">
        <f aca="false">ROUND(SUM(J44+H44+I44),2)</f>
        <v>0</v>
      </c>
      <c r="L44" s="215" t="n">
        <f aca="false">ROUND(F44*$E44,1)</f>
        <v>0</v>
      </c>
      <c r="M44" s="157" t="n">
        <f aca="false">ROUND(E44*H44,2)</f>
        <v>0</v>
      </c>
      <c r="N44" s="157" t="n">
        <f aca="false">ROUND(I44*E44,2)</f>
        <v>0</v>
      </c>
      <c r="O44" s="157" t="n">
        <f aca="false">ROUND(J44*E44,2)</f>
        <v>0</v>
      </c>
      <c r="P44" s="158" t="n">
        <f aca="false">ROUND(M44+N44+O44,2)</f>
        <v>0</v>
      </c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</row>
    <row r="45" customFormat="false" ht="13.4" hidden="false" customHeight="false" outlineLevel="1" collapsed="false">
      <c r="A45" s="148"/>
      <c r="B45" s="233"/>
      <c r="C45" s="208" t="s">
        <v>197</v>
      </c>
      <c r="D45" s="164" t="s">
        <v>90</v>
      </c>
      <c r="E45" s="213" t="n">
        <v>112.2</v>
      </c>
      <c r="F45" s="217"/>
      <c r="G45" s="151"/>
      <c r="H45" s="153"/>
      <c r="I45" s="153"/>
      <c r="J45" s="153"/>
      <c r="K45" s="155" t="n">
        <f aca="false">ROUND(SUM(J45+H45+I45),2)</f>
        <v>0</v>
      </c>
      <c r="L45" s="215" t="n">
        <f aca="false">ROUND(F45*$E45,1)</f>
        <v>0</v>
      </c>
      <c r="M45" s="157" t="n">
        <f aca="false">ROUND(E45*H45,2)</f>
        <v>0</v>
      </c>
      <c r="N45" s="157" t="n">
        <f aca="false">ROUND(I45*E45,2)</f>
        <v>0</v>
      </c>
      <c r="O45" s="157" t="n">
        <f aca="false">ROUND(J45*E45,2)</f>
        <v>0</v>
      </c>
      <c r="P45" s="158" t="n">
        <f aca="false">ROUND(M45+N45+O45,2)</f>
        <v>0</v>
      </c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</row>
    <row r="46" s="232" customFormat="true" ht="13.4" hidden="false" customHeight="false" outlineLevel="1" collapsed="false">
      <c r="A46" s="160"/>
      <c r="B46" s="239"/>
      <c r="C46" s="240" t="s">
        <v>260</v>
      </c>
      <c r="D46" s="207" t="s">
        <v>166</v>
      </c>
      <c r="E46" s="213" t="n">
        <v>561</v>
      </c>
      <c r="F46" s="242"/>
      <c r="G46" s="152"/>
      <c r="H46" s="154"/>
      <c r="I46" s="154"/>
      <c r="J46" s="154"/>
      <c r="K46" s="238" t="n">
        <f aca="false">ROUND(SUM(J46+H46+I46),2)</f>
        <v>0</v>
      </c>
      <c r="L46" s="222" t="n">
        <f aca="false">ROUND(F46*$E46,1)</f>
        <v>0</v>
      </c>
      <c r="M46" s="223" t="n">
        <f aca="false">ROUND(E46*H46,2)</f>
        <v>0</v>
      </c>
      <c r="N46" s="223" t="n">
        <f aca="false">ROUND(I46*E46,2)</f>
        <v>0</v>
      </c>
      <c r="O46" s="223" t="n">
        <f aca="false">ROUND(J46*E46,2)</f>
        <v>0</v>
      </c>
      <c r="P46" s="224" t="n">
        <f aca="false">ROUND(M46+N46+O46,2)</f>
        <v>0</v>
      </c>
      <c r="AMJ46" s="0"/>
    </row>
    <row r="47" customFormat="false" ht="25.35" hidden="false" customHeight="false" outlineLevel="0" collapsed="false">
      <c r="A47" s="160" t="n">
        <v>10</v>
      </c>
      <c r="B47" s="230" t="s">
        <v>67</v>
      </c>
      <c r="C47" s="358" t="s">
        <v>261</v>
      </c>
      <c r="D47" s="207" t="s">
        <v>166</v>
      </c>
      <c r="E47" s="213" t="n">
        <v>110</v>
      </c>
      <c r="F47" s="23"/>
      <c r="G47" s="151"/>
      <c r="H47" s="153"/>
      <c r="I47" s="154"/>
      <c r="J47" s="153"/>
      <c r="K47" s="155" t="n">
        <f aca="false">ROUND(SUM(J47+H47+I47),2)</f>
        <v>0</v>
      </c>
      <c r="L47" s="222" t="n">
        <f aca="false">ROUND(F47*$E47,1)</f>
        <v>0</v>
      </c>
      <c r="M47" s="223" t="n">
        <f aca="false">ROUND(E47*H47,2)</f>
        <v>0</v>
      </c>
      <c r="N47" s="223" t="n">
        <f aca="false">ROUND(I47*E47,2)</f>
        <v>0</v>
      </c>
      <c r="O47" s="223" t="n">
        <f aca="false">ROUND(J47*E47,2)</f>
        <v>0</v>
      </c>
      <c r="P47" s="224" t="n">
        <f aca="false">ROUND(M47+N47+O47,2)</f>
        <v>0</v>
      </c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</row>
    <row r="48" customFormat="false" ht="25.35" hidden="false" customHeight="false" outlineLevel="1" collapsed="false">
      <c r="A48" s="160"/>
      <c r="B48" s="239"/>
      <c r="C48" s="240" t="s">
        <v>262</v>
      </c>
      <c r="D48" s="207" t="s">
        <v>166</v>
      </c>
      <c r="E48" s="213" t="n">
        <v>121</v>
      </c>
      <c r="F48" s="242"/>
      <c r="G48" s="152"/>
      <c r="H48" s="154"/>
      <c r="I48" s="154"/>
      <c r="J48" s="154"/>
      <c r="K48" s="238" t="n">
        <f aca="false">ROUND(SUM(J48+H48+I48),2)</f>
        <v>0</v>
      </c>
      <c r="L48" s="222" t="n">
        <f aca="false">ROUND(F48*$E48,1)</f>
        <v>0</v>
      </c>
      <c r="M48" s="223" t="n">
        <f aca="false">ROUND(E48*H48,2)</f>
        <v>0</v>
      </c>
      <c r="N48" s="223" t="n">
        <f aca="false">ROUND(I48*E48,2)</f>
        <v>0</v>
      </c>
      <c r="O48" s="223" t="n">
        <f aca="false">ROUND(J48*E48,2)</f>
        <v>0</v>
      </c>
      <c r="P48" s="224" t="n">
        <f aca="false">ROUND(M48+N48+O48,2)</f>
        <v>0</v>
      </c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</row>
    <row r="49" customFormat="false" ht="25.35" hidden="false" customHeight="false" outlineLevel="0" collapsed="false">
      <c r="A49" s="160" t="n">
        <v>11</v>
      </c>
      <c r="B49" s="230" t="s">
        <v>67</v>
      </c>
      <c r="C49" s="237" t="s">
        <v>263</v>
      </c>
      <c r="D49" s="207" t="s">
        <v>166</v>
      </c>
      <c r="E49" s="359" t="n">
        <v>510</v>
      </c>
      <c r="F49" s="165"/>
      <c r="G49" s="152"/>
      <c r="H49" s="154"/>
      <c r="I49" s="153"/>
      <c r="J49" s="153"/>
      <c r="K49" s="238" t="n">
        <f aca="false">ROUND(SUM(J49+H49+I49),2)</f>
        <v>0</v>
      </c>
      <c r="L49" s="222" t="n">
        <f aca="false">ROUND(F49*$E49,1)</f>
        <v>0</v>
      </c>
      <c r="M49" s="223" t="n">
        <f aca="false">ROUND(E49*H49,2)</f>
        <v>0</v>
      </c>
      <c r="N49" s="223" t="n">
        <f aca="false">ROUND(I49*E49,2)</f>
        <v>0</v>
      </c>
      <c r="O49" s="223" t="n">
        <f aca="false">ROUND(J49*E49,2)</f>
        <v>0</v>
      </c>
      <c r="P49" s="224" t="n">
        <f aca="false">ROUND(M49+N49+O49,2)</f>
        <v>0</v>
      </c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</row>
    <row r="50" customFormat="false" ht="13.4" hidden="false" customHeight="false" outlineLevel="1" collapsed="false">
      <c r="A50" s="160"/>
      <c r="B50" s="239"/>
      <c r="C50" s="240" t="s">
        <v>264</v>
      </c>
      <c r="D50" s="207" t="s">
        <v>166</v>
      </c>
      <c r="E50" s="360" t="n">
        <v>561</v>
      </c>
      <c r="F50" s="165"/>
      <c r="G50" s="152" t="n">
        <v>0</v>
      </c>
      <c r="H50" s="154" t="n">
        <f aca="false">ROUND(F50*G50,2)</f>
        <v>0</v>
      </c>
      <c r="I50" s="153"/>
      <c r="J50" s="153" t="n">
        <v>0</v>
      </c>
      <c r="K50" s="238" t="n">
        <f aca="false">ROUND(SUM(J50+H50+I50),2)</f>
        <v>0</v>
      </c>
      <c r="L50" s="222" t="n">
        <f aca="false">ROUND(F50*$E50,1)</f>
        <v>0</v>
      </c>
      <c r="M50" s="223" t="n">
        <f aca="false">ROUND(E50*H50,2)</f>
        <v>0</v>
      </c>
      <c r="N50" s="223" t="n">
        <f aca="false">ROUND(I50*E50,2)</f>
        <v>0</v>
      </c>
      <c r="O50" s="223" t="n">
        <f aca="false">ROUND(J50*E50,2)</f>
        <v>0</v>
      </c>
      <c r="P50" s="224" t="n">
        <f aca="false">ROUND(M50+N50+O50,2)</f>
        <v>0</v>
      </c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</row>
    <row r="51" customFormat="false" ht="13.4" hidden="false" customHeight="false" outlineLevel="1" collapsed="false">
      <c r="A51" s="160"/>
      <c r="B51" s="239"/>
      <c r="C51" s="240" t="s">
        <v>265</v>
      </c>
      <c r="D51" s="207" t="s">
        <v>73</v>
      </c>
      <c r="E51" s="207" t="n">
        <v>1</v>
      </c>
      <c r="F51" s="165"/>
      <c r="G51" s="152" t="n">
        <v>0</v>
      </c>
      <c r="H51" s="154" t="n">
        <f aca="false">ROUND(F51*G51,2)</f>
        <v>0</v>
      </c>
      <c r="I51" s="153"/>
      <c r="J51" s="153" t="n">
        <v>0</v>
      </c>
      <c r="K51" s="238" t="n">
        <f aca="false">ROUND(SUM(J51+H51+I51),2)</f>
        <v>0</v>
      </c>
      <c r="L51" s="222" t="n">
        <f aca="false">ROUND(F51*$E51,1)</f>
        <v>0</v>
      </c>
      <c r="M51" s="223" t="n">
        <f aca="false">ROUND(E51*H51,2)</f>
        <v>0</v>
      </c>
      <c r="N51" s="223" t="n">
        <f aca="false">ROUND(I51*E51,2)</f>
        <v>0</v>
      </c>
      <c r="O51" s="223" t="n">
        <f aca="false">ROUND(J51*E51,2)</f>
        <v>0</v>
      </c>
      <c r="P51" s="224" t="n">
        <f aca="false">ROUND(M51+N51+O51,2)</f>
        <v>0</v>
      </c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</row>
    <row r="52" s="211" customFormat="true" ht="25.35" hidden="false" customHeight="false" outlineLevel="0" collapsed="false">
      <c r="A52" s="148"/>
      <c r="B52" s="352"/>
      <c r="C52" s="353" t="s">
        <v>266</v>
      </c>
      <c r="D52" s="354"/>
      <c r="E52" s="207"/>
      <c r="F52" s="217"/>
      <c r="G52" s="217"/>
      <c r="H52" s="217"/>
      <c r="I52" s="153" t="n">
        <v>0</v>
      </c>
      <c r="J52" s="217"/>
      <c r="K52" s="217"/>
      <c r="L52" s="355" t="n">
        <f aca="false">SUM(L37:L51)</f>
        <v>0</v>
      </c>
      <c r="M52" s="356" t="n">
        <f aca="false">SUM(M37:M51)</f>
        <v>0</v>
      </c>
      <c r="N52" s="356" t="n">
        <f aca="false">SUM(N37:N51)</f>
        <v>0</v>
      </c>
      <c r="O52" s="356" t="n">
        <f aca="false">SUM(O37:O51)</f>
        <v>0</v>
      </c>
      <c r="P52" s="357" t="n">
        <f aca="false">SUM(P37:P51)</f>
        <v>0</v>
      </c>
      <c r="AMJ52" s="0"/>
    </row>
    <row r="53" s="180" customFormat="true" ht="12.8" hidden="false" customHeight="false" outlineLevel="0" collapsed="false">
      <c r="A53" s="166"/>
      <c r="B53" s="272"/>
      <c r="C53" s="273"/>
      <c r="D53" s="166"/>
      <c r="E53" s="166"/>
      <c r="F53" s="166"/>
      <c r="G53" s="166"/>
      <c r="H53" s="166"/>
      <c r="I53" s="166"/>
      <c r="J53" s="166"/>
      <c r="K53" s="166"/>
      <c r="L53" s="274"/>
      <c r="M53" s="275"/>
      <c r="N53" s="275"/>
      <c r="O53" s="275"/>
      <c r="P53" s="275"/>
      <c r="AMJ53" s="0"/>
    </row>
    <row r="54" customFormat="false" ht="13.4" hidden="false" customHeight="false" outlineLevel="0" collapsed="false">
      <c r="A54" s="151"/>
      <c r="B54" s="174"/>
      <c r="C54" s="175"/>
      <c r="D54" s="21"/>
      <c r="E54" s="21"/>
      <c r="F54" s="22"/>
      <c r="G54" s="22"/>
      <c r="H54" s="22"/>
      <c r="I54" s="22"/>
      <c r="J54" s="176" t="s">
        <v>91</v>
      </c>
      <c r="K54" s="22"/>
      <c r="L54" s="177" t="n">
        <f aca="false">L36+L52</f>
        <v>0</v>
      </c>
      <c r="M54" s="178" t="n">
        <f aca="false">M36+M52</f>
        <v>0</v>
      </c>
      <c r="N54" s="178" t="n">
        <f aca="false">N36+N52</f>
        <v>0</v>
      </c>
      <c r="O54" s="178" t="n">
        <f aca="false">O36+O52</f>
        <v>0</v>
      </c>
      <c r="P54" s="178" t="n">
        <f aca="false">P36+P52</f>
        <v>0</v>
      </c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</row>
    <row r="55" s="284" customFormat="true" ht="12.8" hidden="false" customHeight="false" outlineLevel="0" collapsed="false">
      <c r="A55" s="277"/>
      <c r="B55" s="278"/>
      <c r="C55" s="279"/>
      <c r="D55" s="280"/>
      <c r="E55" s="280"/>
      <c r="F55" s="281"/>
      <c r="G55" s="281"/>
      <c r="H55" s="281"/>
      <c r="I55" s="280"/>
      <c r="J55" s="186"/>
      <c r="K55" s="281"/>
      <c r="L55" s="282"/>
      <c r="M55" s="283"/>
      <c r="N55" s="283"/>
      <c r="O55" s="283"/>
      <c r="P55" s="283"/>
      <c r="AMJ55" s="0"/>
    </row>
    <row r="56" s="287" customFormat="true" ht="13.8" hidden="false" customHeight="false" outlineLevel="0" collapsed="false">
      <c r="A56" s="189"/>
      <c r="B56" s="201"/>
      <c r="C56" s="285"/>
      <c r="D56" s="190"/>
      <c r="E56" s="190"/>
      <c r="F56" s="33"/>
      <c r="G56" s="33"/>
      <c r="H56" s="33"/>
      <c r="I56" s="190"/>
      <c r="J56" s="33"/>
      <c r="K56" s="33"/>
      <c r="L56" s="286"/>
      <c r="M56" s="33"/>
      <c r="N56" s="33"/>
      <c r="O56" s="186"/>
      <c r="P56" s="192"/>
      <c r="AMJ56" s="0"/>
    </row>
    <row r="57" customFormat="false" ht="12.8" hidden="false" customHeight="false" outlineLevel="0" collapsed="false">
      <c r="A57" s="189"/>
      <c r="B57" s="201"/>
      <c r="C57" s="336"/>
      <c r="D57" s="190"/>
      <c r="E57" s="190"/>
      <c r="F57" s="33"/>
      <c r="G57" s="33"/>
      <c r="H57" s="33"/>
      <c r="I57" s="190"/>
      <c r="J57" s="33"/>
      <c r="K57" s="33"/>
      <c r="L57" s="286"/>
      <c r="M57" s="33"/>
      <c r="N57" s="33"/>
      <c r="O57" s="186"/>
      <c r="P57" s="192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</row>
    <row r="58" s="193" customFormat="true" ht="13.8" hidden="false" customHeight="false" outlineLevel="0" collapsed="false">
      <c r="A58" s="288"/>
      <c r="B58" s="199"/>
      <c r="C58" s="191" t="s">
        <v>92</v>
      </c>
      <c r="D58" s="191"/>
      <c r="E58" s="1"/>
      <c r="F58" s="33"/>
      <c r="G58" s="1"/>
      <c r="H58" s="1"/>
      <c r="I58" s="191"/>
      <c r="J58" s="1"/>
      <c r="K58" s="1"/>
      <c r="L58" s="1"/>
      <c r="M58" s="191"/>
      <c r="N58" s="1"/>
      <c r="O58" s="180"/>
      <c r="P58" s="1"/>
      <c r="AMJ58" s="0"/>
    </row>
    <row r="59" s="1" customFormat="true" ht="12.8" hidden="false" customHeight="false" outlineLevel="0" collapsed="false">
      <c r="A59" s="288"/>
      <c r="B59" s="199"/>
      <c r="C59" s="44" t="s">
        <v>23</v>
      </c>
      <c r="F59" s="33"/>
      <c r="M59" s="180"/>
      <c r="O59" s="180"/>
      <c r="AMJ59" s="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printOptions headings="false" gridLines="false" gridLinesSet="true" horizontalCentered="true" verticalCentered="false"/>
  <pageMargins left="0" right="0" top="0.984027777777778" bottom="0.7875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113"/>
  <sheetViews>
    <sheetView windowProtection="false" showFormulas="false" showGridLines="true" showRowColHeaders="true" showZeros="false" rightToLeft="false" tabSelected="false" showOutlineSymbols="true" defaultGridColor="true" view="normal" topLeftCell="A76" colorId="64" zoomScale="90" zoomScaleNormal="90" zoomScalePageLayoutView="90" workbookViewId="0">
      <selection pane="topLeft" activeCell="C83" activeCellId="0" sqref="C83"/>
    </sheetView>
  </sheetViews>
  <sheetFormatPr defaultRowHeight="12.8"/>
  <cols>
    <col collapsed="false" hidden="false" max="1" min="1" style="194" width="4.72448979591837"/>
    <col collapsed="false" hidden="false" max="2" min="2" style="195" width="4.18367346938776"/>
    <col collapsed="false" hidden="false" max="3" min="3" style="1" width="47.515306122449"/>
    <col collapsed="false" hidden="false" max="4" min="4" style="1" width="6.20918367346939"/>
    <col collapsed="false" hidden="false" max="5" min="5" style="103" width="8.50510204081633"/>
    <col collapsed="false" hidden="false" max="6" min="6" style="104" width="6.75"/>
    <col collapsed="false" hidden="false" max="7" min="7" style="1" width="7.56122448979592"/>
    <col collapsed="false" hidden="false" max="8" min="8" style="1" width="8.10204081632653"/>
    <col collapsed="false" hidden="false" max="9" min="9" style="1" width="11.5204081632653"/>
    <col collapsed="false" hidden="false" max="10" min="10" style="1" width="9.98979591836735"/>
    <col collapsed="false" hidden="false" max="11" min="11" style="1" width="9.17857142857143"/>
    <col collapsed="false" hidden="false" max="12" min="12" style="196" width="7.56122448979592"/>
    <col collapsed="false" hidden="false" max="14" min="13" style="1" width="9.98979591836735"/>
    <col collapsed="false" hidden="false" max="15" min="15" style="1" width="10.2602040816327"/>
    <col collapsed="false" hidden="false" max="16" min="16" style="1" width="10.1224489795918"/>
    <col collapsed="false" hidden="false" max="1022" min="17" style="1" width="9.04591836734694"/>
  </cols>
  <sheetData>
    <row r="1" customFormat="false" ht="13.8" hidden="tru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2" t="s">
        <v>0</v>
      </c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</row>
    <row r="2" customFormat="false" ht="12.8" hidden="tru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197"/>
      <c r="N2" s="197"/>
      <c r="O2" s="197"/>
      <c r="P2" s="197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</row>
    <row r="3" customFormat="false" ht="12.8" hidden="tru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3"/>
      <c r="N3" s="3"/>
      <c r="O3" s="4" t="s">
        <v>1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</row>
    <row r="4" customFormat="false" ht="22.05" hidden="false" customHeight="false" outlineLevel="0" collapsed="false">
      <c r="A4" s="0"/>
      <c r="B4" s="0"/>
      <c r="C4" s="0"/>
      <c r="D4" s="0"/>
      <c r="E4" s="0"/>
      <c r="F4" s="0"/>
      <c r="G4" s="0"/>
      <c r="H4" s="113" t="s">
        <v>267</v>
      </c>
      <c r="I4" s="0"/>
      <c r="J4" s="0"/>
      <c r="K4" s="0"/>
      <c r="L4" s="0"/>
      <c r="M4" s="3"/>
      <c r="N4" s="3"/>
      <c r="O4" s="4"/>
      <c r="P4" s="6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</row>
    <row r="5" customFormat="false" ht="22.05" hidden="false" customHeight="false" outlineLevel="0" collapsed="false">
      <c r="A5" s="0"/>
      <c r="B5" s="0"/>
      <c r="C5" s="0"/>
      <c r="D5" s="0"/>
      <c r="E5" s="0"/>
      <c r="F5" s="0"/>
      <c r="G5" s="0"/>
      <c r="H5" s="114" t="s">
        <v>268</v>
      </c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</row>
    <row r="6" customFormat="false" ht="12.8" hidden="false" customHeight="false" outlineLevel="0" collapsed="false">
      <c r="A6" s="0"/>
      <c r="B6" s="0"/>
      <c r="C6" s="10" t="s">
        <v>6</v>
      </c>
      <c r="D6" s="115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</row>
    <row r="7" customFormat="false" ht="12.8" hidden="false" customHeight="false" outlineLevel="0" collapsed="false">
      <c r="A7" s="198"/>
      <c r="B7" s="199"/>
      <c r="C7" s="10" t="s">
        <v>7</v>
      </c>
      <c r="D7" s="115"/>
      <c r="E7" s="1"/>
      <c r="F7" s="0"/>
      <c r="G7" s="0"/>
      <c r="H7" s="0"/>
      <c r="I7" s="0"/>
      <c r="J7" s="0"/>
      <c r="K7" s="0"/>
      <c r="L7" s="1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</row>
    <row r="8" customFormat="false" ht="12.8" hidden="false" customHeight="false" outlineLevel="0" collapsed="false">
      <c r="A8" s="198"/>
      <c r="B8" s="199"/>
      <c r="C8" s="10" t="s">
        <v>8</v>
      </c>
      <c r="D8" s="115"/>
      <c r="E8" s="1"/>
      <c r="F8" s="0"/>
      <c r="G8" s="0"/>
      <c r="H8" s="0"/>
      <c r="I8" s="0"/>
      <c r="J8" s="0"/>
      <c r="K8" s="0"/>
      <c r="L8" s="1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</row>
    <row r="9" customFormat="false" ht="12.8" hidden="false" customHeight="false" outlineLevel="0" collapsed="false">
      <c r="A9" s="0"/>
      <c r="B9" s="0"/>
      <c r="C9" s="10" t="s">
        <v>9</v>
      </c>
      <c r="D9" s="115"/>
      <c r="E9" s="0"/>
      <c r="F9" s="0"/>
      <c r="G9" s="0"/>
      <c r="H9" s="0"/>
      <c r="I9" s="0"/>
      <c r="J9" s="0"/>
      <c r="K9" s="0"/>
      <c r="L9" s="0"/>
      <c r="M9" s="0"/>
      <c r="N9" s="6" t="s">
        <v>31</v>
      </c>
      <c r="O9" s="116" t="n">
        <f aca="false">P109</f>
        <v>0</v>
      </c>
      <c r="P9" s="1" t="s">
        <v>52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</row>
    <row r="10" s="120" customFormat="true" ht="13.8" hidden="false" customHeight="false" outlineLevel="0" collapsed="false">
      <c r="A10" s="200"/>
      <c r="B10" s="201"/>
      <c r="C10" s="10" t="s">
        <v>51</v>
      </c>
      <c r="E10" s="202"/>
      <c r="F10" s="121"/>
      <c r="L10" s="203"/>
      <c r="AMI10" s="0"/>
      <c r="AMJ10" s="0"/>
    </row>
    <row r="11" customFormat="false" ht="13.8" hidden="false" customHeight="false" outlineLevel="0" collapsed="false">
      <c r="A11" s="200"/>
      <c r="B11" s="201"/>
      <c r="C11" s="0"/>
      <c r="D11" s="120"/>
      <c r="E11" s="202"/>
      <c r="F11" s="121"/>
      <c r="G11" s="120"/>
      <c r="H11" s="120"/>
      <c r="I11" s="120"/>
      <c r="J11" s="120"/>
      <c r="K11" s="120"/>
      <c r="L11" s="203"/>
      <c r="M11" s="122" t="s">
        <v>10</v>
      </c>
      <c r="N11" s="120"/>
      <c r="O11" s="120"/>
      <c r="P11" s="123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</row>
    <row r="12" customFormat="false" ht="13.8" hidden="false" customHeight="false" outlineLevel="0" collapsed="false">
      <c r="A12" s="200"/>
      <c r="B12" s="201"/>
      <c r="C12" s="0"/>
      <c r="D12" s="120"/>
      <c r="E12" s="202"/>
      <c r="F12" s="121"/>
      <c r="G12" s="120"/>
      <c r="H12" s="120"/>
      <c r="I12" s="120"/>
      <c r="J12" s="120"/>
      <c r="K12" s="120"/>
      <c r="L12" s="203"/>
      <c r="M12" s="0"/>
      <c r="N12" s="120"/>
      <c r="O12" s="120"/>
      <c r="P12" s="123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</row>
    <row r="13" customFormat="false" ht="12.8" hidden="false" customHeight="false" outlineLevel="0" collapsed="false">
      <c r="A13" s="124" t="s">
        <v>11</v>
      </c>
      <c r="B13" s="125" t="s">
        <v>95</v>
      </c>
      <c r="C13" s="126"/>
      <c r="D13" s="127" t="s">
        <v>54</v>
      </c>
      <c r="E13" s="127"/>
      <c r="F13" s="127"/>
      <c r="G13" s="127"/>
      <c r="H13" s="127"/>
      <c r="I13" s="127"/>
      <c r="J13" s="127"/>
      <c r="K13" s="127"/>
      <c r="L13" s="127" t="s">
        <v>55</v>
      </c>
      <c r="M13" s="127"/>
      <c r="N13" s="127"/>
      <c r="O13" s="127"/>
      <c r="P13" s="127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</row>
    <row r="14" customFormat="false" ht="59.25" hidden="false" customHeight="true" outlineLevel="0" collapsed="false">
      <c r="A14" s="124"/>
      <c r="B14" s="125"/>
      <c r="C14" s="128" t="s">
        <v>56</v>
      </c>
      <c r="D14" s="129" t="s">
        <v>57</v>
      </c>
      <c r="E14" s="130" t="s">
        <v>58</v>
      </c>
      <c r="F14" s="130" t="s">
        <v>59</v>
      </c>
      <c r="G14" s="130" t="s">
        <v>60</v>
      </c>
      <c r="H14" s="130" t="s">
        <v>61</v>
      </c>
      <c r="I14" s="130" t="s">
        <v>62</v>
      </c>
      <c r="J14" s="130" t="s">
        <v>63</v>
      </c>
      <c r="K14" s="131" t="s">
        <v>64</v>
      </c>
      <c r="L14" s="130" t="s">
        <v>65</v>
      </c>
      <c r="M14" s="130" t="s">
        <v>61</v>
      </c>
      <c r="N14" s="130" t="s">
        <v>62</v>
      </c>
      <c r="O14" s="130" t="s">
        <v>63</v>
      </c>
      <c r="P14" s="132" t="s">
        <v>66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</row>
    <row r="15" customFormat="false" ht="20.25" hidden="false" customHeight="true" outlineLevel="0" collapsed="false">
      <c r="A15" s="124"/>
      <c r="B15" s="125"/>
      <c r="C15" s="133"/>
      <c r="D15" s="129"/>
      <c r="E15" s="130"/>
      <c r="F15" s="130"/>
      <c r="G15" s="130"/>
      <c r="H15" s="130"/>
      <c r="I15" s="130"/>
      <c r="J15" s="130"/>
      <c r="K15" s="131"/>
      <c r="L15" s="130"/>
      <c r="M15" s="130"/>
      <c r="N15" s="130"/>
      <c r="O15" s="130"/>
      <c r="P15" s="132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</row>
    <row r="16" s="140" customFormat="true" ht="12.8" hidden="false" customHeight="false" outlineLevel="0" collapsed="false">
      <c r="A16" s="134" t="n">
        <v>1</v>
      </c>
      <c r="B16" s="135" t="n">
        <v>2</v>
      </c>
      <c r="C16" s="136" t="n">
        <v>3</v>
      </c>
      <c r="D16" s="136" t="n">
        <v>4</v>
      </c>
      <c r="E16" s="136" t="n">
        <v>5</v>
      </c>
      <c r="F16" s="136" t="n">
        <v>6</v>
      </c>
      <c r="G16" s="137" t="n">
        <v>7</v>
      </c>
      <c r="H16" s="136" t="n">
        <v>8</v>
      </c>
      <c r="I16" s="136" t="n">
        <v>9</v>
      </c>
      <c r="J16" s="136" t="n">
        <v>10</v>
      </c>
      <c r="K16" s="138" t="n">
        <v>11</v>
      </c>
      <c r="L16" s="136" t="n">
        <v>12</v>
      </c>
      <c r="M16" s="136" t="n">
        <v>13</v>
      </c>
      <c r="N16" s="136" t="n">
        <v>14</v>
      </c>
      <c r="O16" s="136" t="n">
        <v>15</v>
      </c>
      <c r="P16" s="139" t="n">
        <v>16</v>
      </c>
      <c r="AMI16" s="0"/>
      <c r="AMJ16" s="0"/>
    </row>
    <row r="17" s="211" customFormat="true" ht="12.8" hidden="false" customHeight="false" outlineLevel="0" collapsed="false">
      <c r="A17" s="148"/>
      <c r="B17" s="249"/>
      <c r="C17" s="250"/>
      <c r="D17" s="164"/>
      <c r="E17" s="207"/>
      <c r="F17" s="217"/>
      <c r="G17" s="217"/>
      <c r="H17" s="217"/>
      <c r="I17" s="153"/>
      <c r="J17" s="217"/>
      <c r="K17" s="217"/>
      <c r="L17" s="251"/>
      <c r="M17" s="23"/>
      <c r="N17" s="23"/>
      <c r="O17" s="23"/>
      <c r="P17" s="23"/>
      <c r="AMI17" s="0"/>
      <c r="AMJ17" s="0"/>
    </row>
    <row r="18" customFormat="false" ht="13.4" hidden="false" customHeight="false" outlineLevel="0" collapsed="false">
      <c r="A18" s="151"/>
      <c r="B18" s="204"/>
      <c r="C18" s="338" t="s">
        <v>269</v>
      </c>
      <c r="D18" s="206"/>
      <c r="E18" s="207"/>
      <c r="F18" s="206"/>
      <c r="G18" s="151"/>
      <c r="H18" s="206"/>
      <c r="I18" s="153"/>
      <c r="J18" s="153"/>
      <c r="K18" s="208"/>
      <c r="L18" s="209"/>
      <c r="M18" s="210"/>
      <c r="N18" s="210"/>
      <c r="O18" s="210"/>
      <c r="P18" s="21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</row>
    <row r="19" customFormat="false" ht="45" hidden="false" customHeight="true" outlineLevel="0" collapsed="false">
      <c r="A19" s="148" t="n">
        <v>1</v>
      </c>
      <c r="B19" s="149" t="s">
        <v>67</v>
      </c>
      <c r="C19" s="212" t="s">
        <v>270</v>
      </c>
      <c r="D19" s="206" t="s">
        <v>90</v>
      </c>
      <c r="E19" s="254" t="n">
        <v>15</v>
      </c>
      <c r="F19" s="151"/>
      <c r="G19" s="151"/>
      <c r="H19" s="153"/>
      <c r="I19" s="153"/>
      <c r="J19" s="153"/>
      <c r="K19" s="155" t="n">
        <f aca="false">ROUND(SUM(J19+H19+I19),2)</f>
        <v>0</v>
      </c>
      <c r="L19" s="215" t="n">
        <f aca="false">ROUND(F19*$E19,1)</f>
        <v>0</v>
      </c>
      <c r="M19" s="157" t="n">
        <f aca="false">ROUND(E19*H19,2)</f>
        <v>0</v>
      </c>
      <c r="N19" s="157" t="n">
        <f aca="false">ROUND(I19*E19,2)</f>
        <v>0</v>
      </c>
      <c r="O19" s="157" t="n">
        <f aca="false">ROUND(J19*E19,2)</f>
        <v>0</v>
      </c>
      <c r="P19" s="158" t="n">
        <f aca="false">ROUND(M19+N19+O19,2)</f>
        <v>0</v>
      </c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</row>
    <row r="20" customFormat="false" ht="42.75" hidden="false" customHeight="true" outlineLevel="0" collapsed="false">
      <c r="A20" s="148" t="n">
        <v>2</v>
      </c>
      <c r="B20" s="149" t="s">
        <v>67</v>
      </c>
      <c r="C20" s="212" t="s">
        <v>271</v>
      </c>
      <c r="D20" s="206" t="s">
        <v>90</v>
      </c>
      <c r="E20" s="254" t="n">
        <v>5</v>
      </c>
      <c r="F20" s="151"/>
      <c r="G20" s="151"/>
      <c r="H20" s="153"/>
      <c r="I20" s="153"/>
      <c r="J20" s="153"/>
      <c r="K20" s="155" t="n">
        <f aca="false">ROUND(SUM(J20+H20+I20),2)</f>
        <v>0</v>
      </c>
      <c r="L20" s="215" t="n">
        <f aca="false">ROUND(F20*$E20,1)</f>
        <v>0</v>
      </c>
      <c r="M20" s="157" t="n">
        <f aca="false">ROUND(E20*H20,2)</f>
        <v>0</v>
      </c>
      <c r="N20" s="157" t="n">
        <f aca="false">ROUND(I20*E20,2)</f>
        <v>0</v>
      </c>
      <c r="O20" s="157" t="n">
        <f aca="false">ROUND(J20*E20,2)</f>
        <v>0</v>
      </c>
      <c r="P20" s="158" t="n">
        <f aca="false">ROUND(M20+N20+O20,2)</f>
        <v>0</v>
      </c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</row>
    <row r="21" customFormat="false" ht="37.3" hidden="false" customHeight="false" outlineLevel="0" collapsed="false">
      <c r="A21" s="148" t="n">
        <v>3</v>
      </c>
      <c r="B21" s="149" t="s">
        <v>67</v>
      </c>
      <c r="C21" s="212" t="s">
        <v>272</v>
      </c>
      <c r="D21" s="206" t="s">
        <v>90</v>
      </c>
      <c r="E21" s="254" t="n">
        <v>5</v>
      </c>
      <c r="F21" s="151"/>
      <c r="G21" s="151"/>
      <c r="H21" s="153"/>
      <c r="I21" s="153"/>
      <c r="J21" s="153"/>
      <c r="K21" s="155" t="n">
        <f aca="false">ROUND(SUM(J21+H21+I21),2)</f>
        <v>0</v>
      </c>
      <c r="L21" s="215" t="n">
        <f aca="false">ROUND(F21*$E21,1)</f>
        <v>0</v>
      </c>
      <c r="M21" s="157" t="n">
        <f aca="false">ROUND(E21*H21,2)</f>
        <v>0</v>
      </c>
      <c r="N21" s="157" t="n">
        <f aca="false">ROUND(I21*E21,2)</f>
        <v>0</v>
      </c>
      <c r="O21" s="157" t="n">
        <f aca="false">ROUND(J21*E21,2)</f>
        <v>0</v>
      </c>
      <c r="P21" s="158" t="n">
        <f aca="false">ROUND(M21+N21+O21,2)</f>
        <v>0</v>
      </c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</row>
    <row r="22" customFormat="false" ht="25.35" hidden="false" customHeight="false" outlineLevel="1" collapsed="false">
      <c r="A22" s="148"/>
      <c r="B22" s="149"/>
      <c r="C22" s="268" t="s">
        <v>273</v>
      </c>
      <c r="D22" s="206" t="s">
        <v>110</v>
      </c>
      <c r="E22" s="301" t="n">
        <v>7.5</v>
      </c>
      <c r="F22" s="217"/>
      <c r="G22" s="151"/>
      <c r="H22" s="153"/>
      <c r="I22" s="153"/>
      <c r="J22" s="153"/>
      <c r="K22" s="264" t="n">
        <f aca="false">ROUND(SUM(J22+H22+I22),2)</f>
        <v>0</v>
      </c>
      <c r="L22" s="265" t="n">
        <f aca="false">ROUND(F22*$E22,1)</f>
        <v>0</v>
      </c>
      <c r="M22" s="266" t="n">
        <f aca="false">ROUND(E22*H22,2)</f>
        <v>0</v>
      </c>
      <c r="N22" s="266" t="n">
        <f aca="false">ROUND(I22*E22,2)</f>
        <v>0</v>
      </c>
      <c r="O22" s="266" t="n">
        <f aca="false">ROUND(J22*E22,2)</f>
        <v>0</v>
      </c>
      <c r="P22" s="267" t="n">
        <f aca="false">ROUND(M22+N22+O22,2)</f>
        <v>0</v>
      </c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</row>
    <row r="23" customFormat="false" ht="13.4" hidden="false" customHeight="false" outlineLevel="1" collapsed="false">
      <c r="A23" s="148"/>
      <c r="B23" s="253"/>
      <c r="C23" s="268" t="s">
        <v>274</v>
      </c>
      <c r="D23" s="206" t="s">
        <v>110</v>
      </c>
      <c r="E23" s="301" t="n">
        <v>10</v>
      </c>
      <c r="F23" s="217"/>
      <c r="G23" s="151"/>
      <c r="H23" s="153"/>
      <c r="I23" s="153"/>
      <c r="J23" s="153"/>
      <c r="K23" s="155" t="n">
        <f aca="false">ROUND(SUM(J23+H23+I23),2)</f>
        <v>0</v>
      </c>
      <c r="L23" s="215" t="n">
        <f aca="false">ROUND(F23*$E23,1)</f>
        <v>0</v>
      </c>
      <c r="M23" s="157" t="n">
        <f aca="false">ROUND(E23*H23,2)</f>
        <v>0</v>
      </c>
      <c r="N23" s="157" t="n">
        <f aca="false">ROUND(I23*E23,2)</f>
        <v>0</v>
      </c>
      <c r="O23" s="157" t="n">
        <f aca="false">ROUND(J23*E23,2)</f>
        <v>0</v>
      </c>
      <c r="P23" s="158" t="n">
        <f aca="false">ROUND(M23+N23+O23,2)</f>
        <v>0</v>
      </c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</row>
    <row r="24" customFormat="false" ht="13.4" hidden="false" customHeight="false" outlineLevel="0" collapsed="false">
      <c r="A24" s="148"/>
      <c r="B24" s="243"/>
      <c r="C24" s="244" t="s">
        <v>275</v>
      </c>
      <c r="D24" s="245"/>
      <c r="E24" s="206"/>
      <c r="F24" s="208"/>
      <c r="G24" s="208"/>
      <c r="H24" s="208"/>
      <c r="I24" s="153"/>
      <c r="J24" s="208"/>
      <c r="K24" s="208"/>
      <c r="L24" s="246" t="n">
        <f aca="false">SUM(L19:L23)</f>
        <v>0</v>
      </c>
      <c r="M24" s="247" t="n">
        <f aca="false">SUM(M19:M23)</f>
        <v>0</v>
      </c>
      <c r="N24" s="247" t="n">
        <f aca="false">SUM(N19:N23)</f>
        <v>0</v>
      </c>
      <c r="O24" s="247" t="n">
        <f aca="false">SUM(O19:O23)</f>
        <v>0</v>
      </c>
      <c r="P24" s="248" t="n">
        <f aca="false">SUM(P19:P23)</f>
        <v>0</v>
      </c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</row>
    <row r="25" s="365" customFormat="true" ht="12.8" hidden="false" customHeight="false" outlineLevel="0" collapsed="false">
      <c r="A25" s="361"/>
      <c r="B25" s="362"/>
      <c r="C25" s="205" t="s">
        <v>276</v>
      </c>
      <c r="D25" s="363"/>
      <c r="E25" s="363"/>
      <c r="F25" s="364"/>
      <c r="G25" s="364"/>
      <c r="H25" s="364"/>
      <c r="I25" s="153"/>
      <c r="J25" s="364"/>
      <c r="K25" s="364"/>
      <c r="L25" s="274"/>
      <c r="M25" s="275"/>
      <c r="N25" s="275"/>
      <c r="O25" s="275"/>
      <c r="P25" s="276"/>
      <c r="AMI25" s="0"/>
      <c r="AMJ25" s="0"/>
    </row>
    <row r="26" s="211" customFormat="true" ht="37.3" hidden="false" customHeight="false" outlineLevel="0" collapsed="false">
      <c r="A26" s="148" t="n">
        <v>4</v>
      </c>
      <c r="B26" s="149" t="s">
        <v>67</v>
      </c>
      <c r="C26" s="212" t="s">
        <v>277</v>
      </c>
      <c r="D26" s="206" t="s">
        <v>90</v>
      </c>
      <c r="E26" s="254" t="n">
        <v>15</v>
      </c>
      <c r="F26" s="151"/>
      <c r="G26" s="151"/>
      <c r="H26" s="153"/>
      <c r="I26" s="153"/>
      <c r="J26" s="153"/>
      <c r="K26" s="155" t="n">
        <f aca="false">ROUND(SUM(J26+H26+I26),2)</f>
        <v>0</v>
      </c>
      <c r="L26" s="215" t="n">
        <f aca="false">ROUND(F26*$E26,1)</f>
        <v>0</v>
      </c>
      <c r="M26" s="157" t="n">
        <f aca="false">ROUND(E26*H26,2)</f>
        <v>0</v>
      </c>
      <c r="N26" s="157" t="n">
        <f aca="false">ROUND(I26*E26,2)</f>
        <v>0</v>
      </c>
      <c r="O26" s="157" t="n">
        <f aca="false">ROUND(J26*E26,2)</f>
        <v>0</v>
      </c>
      <c r="P26" s="158" t="n">
        <f aca="false">ROUND(M26+N26+O26,2)</f>
        <v>0</v>
      </c>
      <c r="AMI26" s="0"/>
      <c r="AMJ26" s="0"/>
    </row>
    <row r="27" s="211" customFormat="true" ht="37.3" hidden="false" customHeight="false" outlineLevel="0" collapsed="false">
      <c r="A27" s="148" t="n">
        <v>5</v>
      </c>
      <c r="B27" s="149" t="s">
        <v>67</v>
      </c>
      <c r="C27" s="212" t="s">
        <v>278</v>
      </c>
      <c r="D27" s="206" t="s">
        <v>90</v>
      </c>
      <c r="E27" s="254" t="n">
        <v>15</v>
      </c>
      <c r="F27" s="151"/>
      <c r="G27" s="151"/>
      <c r="H27" s="153"/>
      <c r="I27" s="153"/>
      <c r="J27" s="153"/>
      <c r="K27" s="155" t="n">
        <f aca="false">ROUND(SUM(J27+H27+I27),2)</f>
        <v>0</v>
      </c>
      <c r="L27" s="215" t="n">
        <f aca="false">ROUND(F27*$E27,1)</f>
        <v>0</v>
      </c>
      <c r="M27" s="157" t="n">
        <f aca="false">ROUND(E27*H27,2)</f>
        <v>0</v>
      </c>
      <c r="N27" s="157" t="n">
        <f aca="false">ROUND(I27*E27,2)</f>
        <v>0</v>
      </c>
      <c r="O27" s="157" t="n">
        <f aca="false">ROUND(J27*E27,2)</f>
        <v>0</v>
      </c>
      <c r="P27" s="158" t="n">
        <f aca="false">ROUND(M27+N27+O27,2)</f>
        <v>0</v>
      </c>
      <c r="AMI27" s="0"/>
      <c r="AMJ27" s="0"/>
    </row>
    <row r="28" s="211" customFormat="true" ht="37.3" hidden="false" customHeight="false" outlineLevel="0" collapsed="false">
      <c r="A28" s="148" t="n">
        <v>6</v>
      </c>
      <c r="B28" s="149" t="s">
        <v>67</v>
      </c>
      <c r="C28" s="212" t="s">
        <v>279</v>
      </c>
      <c r="D28" s="206" t="s">
        <v>166</v>
      </c>
      <c r="E28" s="254" t="n">
        <v>11</v>
      </c>
      <c r="F28" s="151"/>
      <c r="G28" s="151"/>
      <c r="H28" s="153"/>
      <c r="I28" s="153"/>
      <c r="J28" s="153"/>
      <c r="K28" s="155" t="n">
        <f aca="false">ROUND(SUM(J28+H28+I28),2)</f>
        <v>0</v>
      </c>
      <c r="L28" s="215" t="n">
        <f aca="false">ROUND(F28*$E28,1)</f>
        <v>0</v>
      </c>
      <c r="M28" s="157" t="n">
        <f aca="false">ROUND(E28*H28,2)</f>
        <v>0</v>
      </c>
      <c r="N28" s="157" t="n">
        <f aca="false">ROUND(I28*E28,2)</f>
        <v>0</v>
      </c>
      <c r="O28" s="157" t="n">
        <f aca="false">ROUND(J28*E28,2)</f>
        <v>0</v>
      </c>
      <c r="P28" s="158" t="n">
        <f aca="false">ROUND(M28+N28+O28,2)</f>
        <v>0</v>
      </c>
      <c r="AMI28" s="0"/>
      <c r="AMJ28" s="0"/>
    </row>
    <row r="29" customFormat="false" ht="65.25" hidden="false" customHeight="true" outlineLevel="0" collapsed="false">
      <c r="A29" s="148" t="n">
        <v>7</v>
      </c>
      <c r="B29" s="149" t="s">
        <v>67</v>
      </c>
      <c r="C29" s="366" t="s">
        <v>280</v>
      </c>
      <c r="D29" s="206" t="s">
        <v>90</v>
      </c>
      <c r="E29" s="291" t="n">
        <v>18</v>
      </c>
      <c r="F29" s="23"/>
      <c r="G29" s="151"/>
      <c r="H29" s="153"/>
      <c r="I29" s="153"/>
      <c r="J29" s="153"/>
      <c r="K29" s="264" t="n">
        <f aca="false">ROUND(SUM(J29+H29+I29),2)</f>
        <v>0</v>
      </c>
      <c r="L29" s="265" t="n">
        <f aca="false">ROUND(F29*$E29,1)</f>
        <v>0</v>
      </c>
      <c r="M29" s="266" t="n">
        <f aca="false">ROUND(E29*H29,2)</f>
        <v>0</v>
      </c>
      <c r="N29" s="266" t="n">
        <f aca="false">ROUND(I29*E29,2)</f>
        <v>0</v>
      </c>
      <c r="O29" s="266" t="n">
        <f aca="false">ROUND(J29*E29,2)</f>
        <v>0</v>
      </c>
      <c r="P29" s="267" t="n">
        <f aca="false">ROUND(M29+N29+O29,2)</f>
        <v>0</v>
      </c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</row>
    <row r="30" customFormat="false" ht="13.4" hidden="false" customHeight="false" outlineLevel="1" collapsed="false">
      <c r="A30" s="148"/>
      <c r="B30" s="253"/>
      <c r="C30" s="268" t="s">
        <v>281</v>
      </c>
      <c r="D30" s="206" t="s">
        <v>90</v>
      </c>
      <c r="E30" s="301" t="n">
        <v>21.6</v>
      </c>
      <c r="F30" s="217"/>
      <c r="G30" s="151"/>
      <c r="H30" s="153"/>
      <c r="I30" s="153"/>
      <c r="J30" s="153"/>
      <c r="K30" s="264" t="n">
        <f aca="false">ROUND(SUM(J30+H30+I30),2)</f>
        <v>0</v>
      </c>
      <c r="L30" s="265" t="n">
        <f aca="false">ROUND(F30*$E30,1)</f>
        <v>0</v>
      </c>
      <c r="M30" s="266" t="n">
        <f aca="false">ROUND(E30*H30,2)</f>
        <v>0</v>
      </c>
      <c r="N30" s="266" t="n">
        <f aca="false">ROUND(I30*E30,2)</f>
        <v>0</v>
      </c>
      <c r="O30" s="266" t="n">
        <f aca="false">ROUND(J30*E30,2)</f>
        <v>0</v>
      </c>
      <c r="P30" s="267" t="n">
        <f aca="false">ROUND(M30+N30+O30,2)</f>
        <v>0</v>
      </c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</row>
    <row r="31" customFormat="false" ht="13.4" hidden="false" customHeight="false" outlineLevel="1" collapsed="false">
      <c r="A31" s="148"/>
      <c r="B31" s="253"/>
      <c r="C31" s="268" t="s">
        <v>282</v>
      </c>
      <c r="D31" s="206" t="s">
        <v>90</v>
      </c>
      <c r="E31" s="301" t="n">
        <v>18</v>
      </c>
      <c r="F31" s="217"/>
      <c r="G31" s="151"/>
      <c r="H31" s="153"/>
      <c r="I31" s="153"/>
      <c r="J31" s="153"/>
      <c r="K31" s="264" t="n">
        <f aca="false">ROUND(SUM(J31+H31+I31),2)</f>
        <v>0</v>
      </c>
      <c r="L31" s="265" t="n">
        <f aca="false">ROUND(F31*$E31,1)</f>
        <v>0</v>
      </c>
      <c r="M31" s="266" t="n">
        <f aca="false">ROUND(E31*H31,2)</f>
        <v>0</v>
      </c>
      <c r="N31" s="266" t="n">
        <f aca="false">ROUND(I31*E31,2)</f>
        <v>0</v>
      </c>
      <c r="O31" s="266" t="n">
        <f aca="false">ROUND(J31*E31,2)</f>
        <v>0</v>
      </c>
      <c r="P31" s="267" t="n">
        <f aca="false">ROUND(M31+N31+O31,2)</f>
        <v>0</v>
      </c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</row>
    <row r="32" customFormat="false" ht="25.35" hidden="false" customHeight="false" outlineLevel="1" collapsed="false">
      <c r="A32" s="148"/>
      <c r="B32" s="253"/>
      <c r="C32" s="268" t="s">
        <v>283</v>
      </c>
      <c r="D32" s="367" t="s">
        <v>77</v>
      </c>
      <c r="E32" s="368" t="n">
        <v>60</v>
      </c>
      <c r="F32" s="217"/>
      <c r="G32" s="151"/>
      <c r="H32" s="153"/>
      <c r="I32" s="153"/>
      <c r="J32" s="153"/>
      <c r="K32" s="264" t="n">
        <f aca="false">ROUND(SUM(J32+H32+I32),2)</f>
        <v>0</v>
      </c>
      <c r="L32" s="265" t="n">
        <f aca="false">ROUND(F32*$E32,1)</f>
        <v>0</v>
      </c>
      <c r="M32" s="266" t="n">
        <f aca="false">ROUND(E32*H32,2)</f>
        <v>0</v>
      </c>
      <c r="N32" s="266" t="n">
        <f aca="false">ROUND(I32*E32,2)</f>
        <v>0</v>
      </c>
      <c r="O32" s="266" t="n">
        <f aca="false">ROUND(J32*E32,2)</f>
        <v>0</v>
      </c>
      <c r="P32" s="267" t="n">
        <f aca="false">ROUND(M32+N32+O32,2)</f>
        <v>0</v>
      </c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</row>
    <row r="33" customFormat="false" ht="37.3" hidden="false" customHeight="false" outlineLevel="0" collapsed="false">
      <c r="A33" s="148" t="n">
        <v>8</v>
      </c>
      <c r="B33" s="149" t="s">
        <v>67</v>
      </c>
      <c r="C33" s="366" t="s">
        <v>284</v>
      </c>
      <c r="D33" s="206" t="s">
        <v>90</v>
      </c>
      <c r="E33" s="291" t="n">
        <v>18</v>
      </c>
      <c r="F33" s="23"/>
      <c r="G33" s="151"/>
      <c r="H33" s="153"/>
      <c r="I33" s="153"/>
      <c r="J33" s="153"/>
      <c r="K33" s="264" t="n">
        <f aca="false">ROUND(SUM(J33+H33+I33),2)</f>
        <v>0</v>
      </c>
      <c r="L33" s="265" t="n">
        <f aca="false">ROUND(F33*$E33,1)</f>
        <v>0</v>
      </c>
      <c r="M33" s="266" t="n">
        <f aca="false">ROUND(E33*H33,2)</f>
        <v>0</v>
      </c>
      <c r="N33" s="266" t="n">
        <f aca="false">ROUND(I33*E33,2)</f>
        <v>0</v>
      </c>
      <c r="O33" s="266" t="n">
        <f aca="false">ROUND(J33*E33,2)</f>
        <v>0</v>
      </c>
      <c r="P33" s="267" t="n">
        <f aca="false">ROUND(M33+N33+O33,2)</f>
        <v>0</v>
      </c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</row>
    <row r="34" customFormat="false" ht="13.4" hidden="false" customHeight="false" outlineLevel="1" collapsed="false">
      <c r="A34" s="148"/>
      <c r="B34" s="253"/>
      <c r="C34" s="268" t="s">
        <v>285</v>
      </c>
      <c r="D34" s="206" t="s">
        <v>90</v>
      </c>
      <c r="E34" s="301" t="n">
        <v>21.6</v>
      </c>
      <c r="F34" s="217"/>
      <c r="G34" s="151"/>
      <c r="H34" s="153"/>
      <c r="I34" s="153"/>
      <c r="J34" s="153"/>
      <c r="K34" s="264" t="n">
        <f aca="false">ROUND(SUM(J34+H34+I34),2)</f>
        <v>0</v>
      </c>
      <c r="L34" s="265" t="n">
        <f aca="false">ROUND(F34*$E34,1)</f>
        <v>0</v>
      </c>
      <c r="M34" s="266" t="n">
        <f aca="false">ROUND(E34*H34,2)</f>
        <v>0</v>
      </c>
      <c r="N34" s="266" t="n">
        <f aca="false">ROUND(I34*E34,2)</f>
        <v>0</v>
      </c>
      <c r="O34" s="266" t="n">
        <f aca="false">ROUND(J34*E34,2)</f>
        <v>0</v>
      </c>
      <c r="P34" s="267" t="n">
        <f aca="false">ROUND(M34+N34+O34,2)</f>
        <v>0</v>
      </c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</row>
    <row r="35" customFormat="false" ht="13.4" hidden="false" customHeight="false" outlineLevel="1" collapsed="false">
      <c r="A35" s="148"/>
      <c r="B35" s="253"/>
      <c r="C35" s="268" t="s">
        <v>282</v>
      </c>
      <c r="D35" s="206" t="s">
        <v>90</v>
      </c>
      <c r="E35" s="301" t="n">
        <v>18</v>
      </c>
      <c r="F35" s="217"/>
      <c r="G35" s="151"/>
      <c r="H35" s="153"/>
      <c r="I35" s="153"/>
      <c r="J35" s="153"/>
      <c r="K35" s="264" t="n">
        <f aca="false">ROUND(SUM(J35+H35+I35),2)</f>
        <v>0</v>
      </c>
      <c r="L35" s="265" t="n">
        <f aca="false">ROUND(F35*$E35,1)</f>
        <v>0</v>
      </c>
      <c r="M35" s="266" t="n">
        <f aca="false">ROUND(E35*H35,2)</f>
        <v>0</v>
      </c>
      <c r="N35" s="266" t="n">
        <f aca="false">ROUND(I35*E35,2)</f>
        <v>0</v>
      </c>
      <c r="O35" s="266" t="n">
        <f aca="false">ROUND(J35*E35,2)</f>
        <v>0</v>
      </c>
      <c r="P35" s="267" t="n">
        <f aca="false">ROUND(M35+N35+O35,2)</f>
        <v>0</v>
      </c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</row>
    <row r="36" customFormat="false" ht="25.35" hidden="false" customHeight="false" outlineLevel="0" collapsed="false">
      <c r="A36" s="148" t="n">
        <v>9</v>
      </c>
      <c r="B36" s="149" t="s">
        <v>67</v>
      </c>
      <c r="C36" s="293" t="s">
        <v>286</v>
      </c>
      <c r="D36" s="206" t="s">
        <v>166</v>
      </c>
      <c r="E36" s="23" t="n">
        <v>16</v>
      </c>
      <c r="F36" s="23"/>
      <c r="G36" s="151"/>
      <c r="H36" s="153"/>
      <c r="I36" s="153"/>
      <c r="J36" s="153"/>
      <c r="K36" s="155" t="n">
        <f aca="false">ROUND(SUM(J36+H36+I36),2)</f>
        <v>0</v>
      </c>
      <c r="L36" s="215" t="n">
        <f aca="false">ROUND(F36*$E36,1)</f>
        <v>0</v>
      </c>
      <c r="M36" s="157" t="n">
        <f aca="false">ROUND(E36*H36,2)</f>
        <v>0</v>
      </c>
      <c r="N36" s="157" t="n">
        <f aca="false">ROUND(I36*E36,2)</f>
        <v>0</v>
      </c>
      <c r="O36" s="157" t="n">
        <f aca="false">ROUND(J36*E36,2)</f>
        <v>0</v>
      </c>
      <c r="P36" s="158" t="n">
        <f aca="false">ROUND(M36+N36+O36,2)</f>
        <v>0</v>
      </c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</row>
    <row r="37" customFormat="false" ht="25.35" hidden="false" customHeight="false" outlineLevel="1" collapsed="false">
      <c r="A37" s="148"/>
      <c r="B37" s="253"/>
      <c r="C37" s="256" t="s">
        <v>287</v>
      </c>
      <c r="D37" s="257" t="s">
        <v>104</v>
      </c>
      <c r="E37" s="369" t="n">
        <v>0.11</v>
      </c>
      <c r="F37" s="217"/>
      <c r="G37" s="151"/>
      <c r="H37" s="153"/>
      <c r="I37" s="153"/>
      <c r="J37" s="153"/>
      <c r="K37" s="155" t="n">
        <f aca="false">ROUND(SUM(J37+H37+I37),2)</f>
        <v>0</v>
      </c>
      <c r="L37" s="215" t="n">
        <f aca="false">ROUND(F37*$E37,1)</f>
        <v>0</v>
      </c>
      <c r="M37" s="157" t="n">
        <f aca="false">ROUND(E37*H37,2)</f>
        <v>0</v>
      </c>
      <c r="N37" s="157" t="n">
        <f aca="false">ROUND(I37*E37,2)</f>
        <v>0</v>
      </c>
      <c r="O37" s="157" t="n">
        <f aca="false">ROUND(J37*E37,2)</f>
        <v>0</v>
      </c>
      <c r="P37" s="158" t="n">
        <f aca="false">ROUND(M37+N37+O37,2)</f>
        <v>0</v>
      </c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</row>
    <row r="38" customFormat="false" ht="13.4" hidden="false" customHeight="false" outlineLevel="1" collapsed="false">
      <c r="A38" s="148"/>
      <c r="B38" s="253"/>
      <c r="C38" s="256" t="s">
        <v>288</v>
      </c>
      <c r="D38" s="257" t="s">
        <v>77</v>
      </c>
      <c r="E38" s="258" t="n">
        <v>53</v>
      </c>
      <c r="F38" s="217"/>
      <c r="G38" s="151"/>
      <c r="H38" s="153"/>
      <c r="I38" s="153"/>
      <c r="J38" s="153"/>
      <c r="K38" s="155" t="n">
        <f aca="false">ROUND(SUM(J38+H38+I38),2)</f>
        <v>0</v>
      </c>
      <c r="L38" s="215" t="n">
        <f aca="false">ROUND(F38*$E38,1)</f>
        <v>0</v>
      </c>
      <c r="M38" s="157" t="n">
        <f aca="false">ROUND(E38*H38,2)</f>
        <v>0</v>
      </c>
      <c r="N38" s="157" t="n">
        <f aca="false">ROUND(I38*E38,2)</f>
        <v>0</v>
      </c>
      <c r="O38" s="157" t="n">
        <f aca="false">ROUND(J38*E38,2)</f>
        <v>0</v>
      </c>
      <c r="P38" s="158" t="n">
        <f aca="false">ROUND(M38+N38+O38,2)</f>
        <v>0</v>
      </c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</row>
    <row r="39" customFormat="false" ht="25.35" hidden="false" customHeight="false" outlineLevel="1" collapsed="false">
      <c r="A39" s="148"/>
      <c r="B39" s="253"/>
      <c r="C39" s="289" t="s">
        <v>289</v>
      </c>
      <c r="D39" s="257" t="s">
        <v>77</v>
      </c>
      <c r="E39" s="258" t="n">
        <v>53</v>
      </c>
      <c r="F39" s="217"/>
      <c r="G39" s="151"/>
      <c r="H39" s="153"/>
      <c r="I39" s="153"/>
      <c r="J39" s="153"/>
      <c r="K39" s="155" t="n">
        <f aca="false">ROUND(SUM(J39+H39+I39),2)</f>
        <v>0</v>
      </c>
      <c r="L39" s="215" t="n">
        <f aca="false">ROUND(F39*$E39,1)</f>
        <v>0</v>
      </c>
      <c r="M39" s="157" t="n">
        <f aca="false">ROUND(E39*H39,2)</f>
        <v>0</v>
      </c>
      <c r="N39" s="157" t="n">
        <f aca="false">ROUND(I39*E39,2)</f>
        <v>0</v>
      </c>
      <c r="O39" s="157" t="n">
        <f aca="false">ROUND(J39*E39,2)</f>
        <v>0</v>
      </c>
      <c r="P39" s="158" t="n">
        <f aca="false">ROUND(M39+N39+O39,2)</f>
        <v>0</v>
      </c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</row>
    <row r="40" customFormat="false" ht="13.4" hidden="false" customHeight="false" outlineLevel="1" collapsed="false">
      <c r="A40" s="148"/>
      <c r="B40" s="253"/>
      <c r="C40" s="256" t="s">
        <v>290</v>
      </c>
      <c r="D40" s="257" t="s">
        <v>166</v>
      </c>
      <c r="E40" s="369" t="n">
        <v>17.6</v>
      </c>
      <c r="F40" s="217"/>
      <c r="G40" s="151"/>
      <c r="H40" s="153"/>
      <c r="I40" s="153"/>
      <c r="J40" s="153"/>
      <c r="K40" s="155" t="n">
        <f aca="false">ROUND(SUM(J40+H40+I40),2)</f>
        <v>0</v>
      </c>
      <c r="L40" s="215" t="n">
        <f aca="false">ROUND(F40*$E40,1)</f>
        <v>0</v>
      </c>
      <c r="M40" s="157" t="n">
        <f aca="false">ROUND(E40*H40,2)</f>
        <v>0</v>
      </c>
      <c r="N40" s="157" t="n">
        <f aca="false">ROUND(I40*E40,2)</f>
        <v>0</v>
      </c>
      <c r="O40" s="157" t="n">
        <f aca="false">ROUND(J40*E40,2)</f>
        <v>0</v>
      </c>
      <c r="P40" s="158" t="n">
        <f aca="false">ROUND(M40+N40+O40,2)</f>
        <v>0</v>
      </c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</row>
    <row r="41" customFormat="false" ht="13.4" hidden="false" customHeight="false" outlineLevel="1" collapsed="false">
      <c r="A41" s="148"/>
      <c r="B41" s="253"/>
      <c r="C41" s="256" t="s">
        <v>236</v>
      </c>
      <c r="D41" s="257" t="s">
        <v>73</v>
      </c>
      <c r="E41" s="258" t="n">
        <v>1</v>
      </c>
      <c r="F41" s="217"/>
      <c r="G41" s="151"/>
      <c r="H41" s="153"/>
      <c r="I41" s="153"/>
      <c r="J41" s="153"/>
      <c r="K41" s="155" t="n">
        <f aca="false">ROUND(SUM(J41+H41+I41),2)</f>
        <v>0</v>
      </c>
      <c r="L41" s="215" t="n">
        <f aca="false">ROUND(F41*$E41,1)</f>
        <v>0</v>
      </c>
      <c r="M41" s="157" t="n">
        <f aca="false">ROUND(E41*H41,2)</f>
        <v>0</v>
      </c>
      <c r="N41" s="157" t="n">
        <f aca="false">ROUND(I41*E41,2)</f>
        <v>0</v>
      </c>
      <c r="O41" s="157" t="n">
        <f aca="false">ROUND(J41*E41,2)</f>
        <v>0</v>
      </c>
      <c r="P41" s="158" t="n">
        <f aca="false">ROUND(M41+N41+O41,2)</f>
        <v>0</v>
      </c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</row>
    <row r="42" customFormat="false" ht="27" hidden="false" customHeight="true" outlineLevel="0" collapsed="false">
      <c r="A42" s="148" t="n">
        <v>10</v>
      </c>
      <c r="B42" s="149" t="s">
        <v>67</v>
      </c>
      <c r="C42" s="293" t="s">
        <v>291</v>
      </c>
      <c r="D42" s="206" t="s">
        <v>166</v>
      </c>
      <c r="E42" s="23" t="n">
        <v>10</v>
      </c>
      <c r="F42" s="23"/>
      <c r="G42" s="151"/>
      <c r="H42" s="153"/>
      <c r="I42" s="153"/>
      <c r="J42" s="153"/>
      <c r="K42" s="155" t="n">
        <f aca="false">ROUND(SUM(J42+H42+I42),2)</f>
        <v>0</v>
      </c>
      <c r="L42" s="215" t="n">
        <f aca="false">ROUND(F42*$E42,1)</f>
        <v>0</v>
      </c>
      <c r="M42" s="157" t="n">
        <f aca="false">ROUND(E42*H42,2)</f>
        <v>0</v>
      </c>
      <c r="N42" s="157" t="n">
        <f aca="false">ROUND(I42*E42,2)</f>
        <v>0</v>
      </c>
      <c r="O42" s="157" t="n">
        <f aca="false">ROUND(J42*E42,2)</f>
        <v>0</v>
      </c>
      <c r="P42" s="158" t="n">
        <f aca="false">ROUND(M42+N42+O42,2)</f>
        <v>0</v>
      </c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</row>
    <row r="43" customFormat="false" ht="25.35" hidden="false" customHeight="false" outlineLevel="1" collapsed="false">
      <c r="A43" s="148"/>
      <c r="B43" s="253"/>
      <c r="C43" s="208" t="s">
        <v>292</v>
      </c>
      <c r="D43" s="206" t="s">
        <v>166</v>
      </c>
      <c r="E43" s="254" t="n">
        <v>11</v>
      </c>
      <c r="F43" s="217"/>
      <c r="G43" s="151"/>
      <c r="H43" s="153"/>
      <c r="I43" s="153"/>
      <c r="J43" s="153"/>
      <c r="K43" s="155" t="n">
        <f aca="false">ROUND(SUM(J43+H43+I43),2)</f>
        <v>0</v>
      </c>
      <c r="L43" s="215" t="n">
        <f aca="false">ROUND(F43*$E43,1)</f>
        <v>0</v>
      </c>
      <c r="M43" s="157" t="n">
        <f aca="false">ROUND(E43*H43,2)</f>
        <v>0</v>
      </c>
      <c r="N43" s="157" t="n">
        <f aca="false">ROUND(I43*E43,2)</f>
        <v>0</v>
      </c>
      <c r="O43" s="157" t="n">
        <f aca="false">ROUND(J43*E43,2)</f>
        <v>0</v>
      </c>
      <c r="P43" s="158" t="n">
        <f aca="false">ROUND(M43+N43+O43,2)</f>
        <v>0</v>
      </c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</row>
    <row r="44" customFormat="false" ht="13.4" hidden="false" customHeight="false" outlineLevel="1" collapsed="false">
      <c r="A44" s="148"/>
      <c r="B44" s="253"/>
      <c r="C44" s="208" t="s">
        <v>293</v>
      </c>
      <c r="D44" s="206" t="s">
        <v>77</v>
      </c>
      <c r="E44" s="255" t="n">
        <v>2</v>
      </c>
      <c r="F44" s="217"/>
      <c r="G44" s="151"/>
      <c r="H44" s="153"/>
      <c r="I44" s="153"/>
      <c r="J44" s="153"/>
      <c r="K44" s="155" t="n">
        <f aca="false">ROUND(SUM(J44+H44+I44),2)</f>
        <v>0</v>
      </c>
      <c r="L44" s="215" t="n">
        <f aca="false">ROUND(F44*$E44,1)</f>
        <v>0</v>
      </c>
      <c r="M44" s="157" t="n">
        <f aca="false">ROUND(E44*H44,2)</f>
        <v>0</v>
      </c>
      <c r="N44" s="157" t="n">
        <f aca="false">ROUND(I44*E44,2)</f>
        <v>0</v>
      </c>
      <c r="O44" s="157" t="n">
        <f aca="false">ROUND(J44*E44,2)</f>
        <v>0</v>
      </c>
      <c r="P44" s="158" t="n">
        <f aca="false">ROUND(M44+N44+O44,2)</f>
        <v>0</v>
      </c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</row>
    <row r="45" customFormat="false" ht="13.4" hidden="false" customHeight="false" outlineLevel="1" collapsed="false">
      <c r="A45" s="148"/>
      <c r="B45" s="253"/>
      <c r="C45" s="256" t="s">
        <v>236</v>
      </c>
      <c r="D45" s="257" t="s">
        <v>73</v>
      </c>
      <c r="E45" s="258" t="n">
        <v>1</v>
      </c>
      <c r="F45" s="217"/>
      <c r="G45" s="151"/>
      <c r="H45" s="153"/>
      <c r="I45" s="153"/>
      <c r="J45" s="153"/>
      <c r="K45" s="155" t="n">
        <f aca="false">ROUND(SUM(J45+H45+I45),2)</f>
        <v>0</v>
      </c>
      <c r="L45" s="215" t="n">
        <f aca="false">ROUND(F45*$E45,1)</f>
        <v>0</v>
      </c>
      <c r="M45" s="157" t="n">
        <f aca="false">ROUND(E45*H45,2)</f>
        <v>0</v>
      </c>
      <c r="N45" s="157" t="n">
        <f aca="false">ROUND(I45*E45,2)</f>
        <v>0</v>
      </c>
      <c r="O45" s="157" t="n">
        <f aca="false">ROUND(J45*E45,2)</f>
        <v>0</v>
      </c>
      <c r="P45" s="158" t="n">
        <f aca="false">ROUND(M45+N45+O45,2)</f>
        <v>0</v>
      </c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</row>
    <row r="46" customFormat="false" ht="27" hidden="false" customHeight="true" outlineLevel="0" collapsed="false">
      <c r="A46" s="148" t="n">
        <v>11</v>
      </c>
      <c r="B46" s="149" t="s">
        <v>67</v>
      </c>
      <c r="C46" s="293" t="s">
        <v>294</v>
      </c>
      <c r="D46" s="206" t="s">
        <v>166</v>
      </c>
      <c r="E46" s="23" t="n">
        <v>6</v>
      </c>
      <c r="F46" s="23"/>
      <c r="G46" s="151"/>
      <c r="H46" s="153"/>
      <c r="I46" s="153"/>
      <c r="J46" s="153"/>
      <c r="K46" s="155" t="n">
        <f aca="false">ROUND(SUM(J46+H46+I46),2)</f>
        <v>0</v>
      </c>
      <c r="L46" s="215" t="n">
        <f aca="false">ROUND(F46*$E46,1)</f>
        <v>0</v>
      </c>
      <c r="M46" s="157" t="n">
        <f aca="false">ROUND(E46*H46,2)</f>
        <v>0</v>
      </c>
      <c r="N46" s="157" t="n">
        <f aca="false">ROUND(I46*E46,2)</f>
        <v>0</v>
      </c>
      <c r="O46" s="157" t="n">
        <f aca="false">ROUND(J46*E46,2)</f>
        <v>0</v>
      </c>
      <c r="P46" s="158" t="n">
        <f aca="false">ROUND(M46+N46+O46,2)</f>
        <v>0</v>
      </c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</row>
    <row r="47" customFormat="false" ht="25.35" hidden="false" customHeight="false" outlineLevel="1" collapsed="false">
      <c r="A47" s="148"/>
      <c r="B47" s="253"/>
      <c r="C47" s="208" t="s">
        <v>292</v>
      </c>
      <c r="D47" s="206" t="s">
        <v>166</v>
      </c>
      <c r="E47" s="254" t="n">
        <v>7</v>
      </c>
      <c r="F47" s="217"/>
      <c r="G47" s="151"/>
      <c r="H47" s="153"/>
      <c r="I47" s="153"/>
      <c r="J47" s="153"/>
      <c r="K47" s="155" t="n">
        <f aca="false">ROUND(SUM(J47+H47+I47),2)</f>
        <v>0</v>
      </c>
      <c r="L47" s="215" t="n">
        <f aca="false">ROUND(F47*$E47,1)</f>
        <v>0</v>
      </c>
      <c r="M47" s="157" t="n">
        <f aca="false">ROUND(E47*H47,2)</f>
        <v>0</v>
      </c>
      <c r="N47" s="157" t="n">
        <f aca="false">ROUND(I47*E47,2)</f>
        <v>0</v>
      </c>
      <c r="O47" s="157" t="n">
        <f aca="false">ROUND(J47*E47,2)</f>
        <v>0</v>
      </c>
      <c r="P47" s="158" t="n">
        <f aca="false">ROUND(M47+N47+O47,2)</f>
        <v>0</v>
      </c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</row>
    <row r="48" customFormat="false" ht="13.4" hidden="false" customHeight="false" outlineLevel="1" collapsed="false">
      <c r="A48" s="148"/>
      <c r="B48" s="253"/>
      <c r="C48" s="256" t="s">
        <v>295</v>
      </c>
      <c r="D48" s="257" t="s">
        <v>73</v>
      </c>
      <c r="E48" s="258" t="n">
        <v>1</v>
      </c>
      <c r="F48" s="217"/>
      <c r="G48" s="151"/>
      <c r="H48" s="153"/>
      <c r="I48" s="153"/>
      <c r="J48" s="153"/>
      <c r="K48" s="155" t="n">
        <f aca="false">ROUND(SUM(J48+H48+I48),2)</f>
        <v>0</v>
      </c>
      <c r="L48" s="215" t="n">
        <f aca="false">ROUND(F48*$E48,1)</f>
        <v>0</v>
      </c>
      <c r="M48" s="157" t="n">
        <f aca="false">ROUND(E48*H48,2)</f>
        <v>0</v>
      </c>
      <c r="N48" s="157" t="n">
        <f aca="false">ROUND(I48*E48,2)</f>
        <v>0</v>
      </c>
      <c r="O48" s="157" t="n">
        <f aca="false">ROUND(J48*E48,2)</f>
        <v>0</v>
      </c>
      <c r="P48" s="158" t="n">
        <f aca="false">ROUND(M48+N48+O48,2)</f>
        <v>0</v>
      </c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</row>
    <row r="49" customFormat="false" ht="13.4" hidden="false" customHeight="false" outlineLevel="0" collapsed="false">
      <c r="A49" s="148"/>
      <c r="B49" s="243"/>
      <c r="C49" s="244" t="s">
        <v>296</v>
      </c>
      <c r="D49" s="245"/>
      <c r="E49" s="245"/>
      <c r="F49" s="208"/>
      <c r="G49" s="208"/>
      <c r="H49" s="208"/>
      <c r="I49" s="153"/>
      <c r="J49" s="208"/>
      <c r="K49" s="208"/>
      <c r="L49" s="246" t="n">
        <f aca="false">SUM(L25:L48)</f>
        <v>0</v>
      </c>
      <c r="M49" s="247" t="n">
        <f aca="false">SUM(M25:M48)</f>
        <v>0</v>
      </c>
      <c r="N49" s="247" t="n">
        <f aca="false">SUM(N25:N48)</f>
        <v>0</v>
      </c>
      <c r="O49" s="247" t="n">
        <f aca="false">SUM(O25:O48)</f>
        <v>0</v>
      </c>
      <c r="P49" s="248" t="n">
        <f aca="false">SUM(P25:P48)</f>
        <v>0</v>
      </c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</row>
    <row r="50" customFormat="false" ht="25.35" hidden="false" customHeight="false" outlineLevel="0" collapsed="false">
      <c r="A50" s="148"/>
      <c r="B50" s="337"/>
      <c r="C50" s="339" t="s">
        <v>297</v>
      </c>
      <c r="D50" s="206"/>
      <c r="E50" s="254"/>
      <c r="F50" s="217"/>
      <c r="G50" s="217"/>
      <c r="H50" s="217"/>
      <c r="I50" s="153"/>
      <c r="J50" s="153"/>
      <c r="K50" s="217"/>
      <c r="L50" s="251"/>
      <c r="M50" s="23"/>
      <c r="N50" s="23"/>
      <c r="O50" s="23"/>
      <c r="P50" s="252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</row>
    <row r="51" customFormat="false" ht="25.35" hidden="false" customHeight="false" outlineLevel="0" collapsed="false">
      <c r="A51" s="148" t="n">
        <v>12</v>
      </c>
      <c r="B51" s="149" t="s">
        <v>67</v>
      </c>
      <c r="C51" s="212" t="s">
        <v>298</v>
      </c>
      <c r="D51" s="206" t="s">
        <v>90</v>
      </c>
      <c r="E51" s="254" t="n">
        <v>25</v>
      </c>
      <c r="F51" s="151"/>
      <c r="G51" s="151"/>
      <c r="H51" s="153"/>
      <c r="I51" s="153"/>
      <c r="J51" s="153"/>
      <c r="K51" s="155" t="n">
        <f aca="false">ROUND(SUM(J51+H51+I51),2)</f>
        <v>0</v>
      </c>
      <c r="L51" s="215" t="n">
        <f aca="false">ROUND(F51*$E51,1)</f>
        <v>0</v>
      </c>
      <c r="M51" s="157" t="n">
        <f aca="false">ROUND(E51*H51,2)</f>
        <v>0</v>
      </c>
      <c r="N51" s="157" t="n">
        <f aca="false">ROUND(I51*E51,2)</f>
        <v>0</v>
      </c>
      <c r="O51" s="157" t="n">
        <f aca="false">ROUND(J51*E51,2)</f>
        <v>0</v>
      </c>
      <c r="P51" s="158" t="n">
        <f aca="false">ROUND(M51+N51+O51,2)</f>
        <v>0</v>
      </c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</row>
    <row r="52" customFormat="false" ht="51.4" hidden="false" customHeight="false" outlineLevel="0" collapsed="false">
      <c r="A52" s="148" t="n">
        <v>13</v>
      </c>
      <c r="B52" s="149" t="s">
        <v>67</v>
      </c>
      <c r="C52" s="212" t="s">
        <v>299</v>
      </c>
      <c r="D52" s="206" t="s">
        <v>90</v>
      </c>
      <c r="E52" s="254" t="n">
        <f aca="false">E51</f>
        <v>25</v>
      </c>
      <c r="F52" s="23"/>
      <c r="G52" s="151"/>
      <c r="H52" s="153"/>
      <c r="I52" s="153"/>
      <c r="J52" s="153"/>
      <c r="K52" s="155" t="n">
        <f aca="false">ROUND(SUM(J52+H52+I52),2)</f>
        <v>0</v>
      </c>
      <c r="L52" s="215" t="n">
        <f aca="false">ROUND(F52*$E52,1)</f>
        <v>0</v>
      </c>
      <c r="M52" s="157" t="n">
        <f aca="false">ROUND(E52*H52,2)</f>
        <v>0</v>
      </c>
      <c r="N52" s="157" t="n">
        <f aca="false">ROUND(I52*E52,2)</f>
        <v>0</v>
      </c>
      <c r="O52" s="157" t="n">
        <f aca="false">ROUND(J52*E52,2)</f>
        <v>0</v>
      </c>
      <c r="P52" s="158" t="n">
        <f aca="false">ROUND(M52+N52+O52,2)</f>
        <v>0</v>
      </c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</row>
    <row r="53" customFormat="false" ht="13.4" hidden="false" customHeight="false" outlineLevel="1" collapsed="false">
      <c r="A53" s="148"/>
      <c r="B53" s="149"/>
      <c r="C53" s="208" t="s">
        <v>154</v>
      </c>
      <c r="D53" s="206" t="s">
        <v>110</v>
      </c>
      <c r="E53" s="151" t="n">
        <v>14.04</v>
      </c>
      <c r="F53" s="23"/>
      <c r="G53" s="151"/>
      <c r="H53" s="153"/>
      <c r="I53" s="153"/>
      <c r="J53" s="153"/>
      <c r="K53" s="264" t="n">
        <f aca="false">ROUND(SUM(J53+H53+I53),2)</f>
        <v>0</v>
      </c>
      <c r="L53" s="265" t="n">
        <f aca="false">ROUND(F53*$E53,1)</f>
        <v>0</v>
      </c>
      <c r="M53" s="266" t="n">
        <f aca="false">ROUND(E53*H53,2)</f>
        <v>0</v>
      </c>
      <c r="N53" s="266" t="n">
        <f aca="false">ROUND(I53*E53,2)</f>
        <v>0</v>
      </c>
      <c r="O53" s="266" t="n">
        <f aca="false">ROUND(J53*E53,2)</f>
        <v>0</v>
      </c>
      <c r="P53" s="267" t="n">
        <f aca="false">ROUND(M53+N53+O53,2)</f>
        <v>0</v>
      </c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</row>
    <row r="54" customFormat="false" ht="13.4" hidden="false" customHeight="false" outlineLevel="1" collapsed="false">
      <c r="A54" s="148"/>
      <c r="B54" s="253"/>
      <c r="C54" s="208" t="s">
        <v>149</v>
      </c>
      <c r="D54" s="206" t="s">
        <v>110</v>
      </c>
      <c r="E54" s="254" t="n">
        <v>324</v>
      </c>
      <c r="F54" s="217"/>
      <c r="G54" s="151"/>
      <c r="H54" s="153"/>
      <c r="I54" s="153"/>
      <c r="J54" s="153"/>
      <c r="K54" s="155" t="n">
        <f aca="false">ROUND(SUM(J54+H54+I54),2)</f>
        <v>0</v>
      </c>
      <c r="L54" s="215" t="n">
        <f aca="false">ROUND(F54*$E54,1)</f>
        <v>0</v>
      </c>
      <c r="M54" s="157" t="n">
        <f aca="false">ROUND(E54*H54,2)</f>
        <v>0</v>
      </c>
      <c r="N54" s="157" t="n">
        <f aca="false">ROUND(I54*E54,2)</f>
        <v>0</v>
      </c>
      <c r="O54" s="157" t="n">
        <f aca="false">ROUND(J54*E54,2)</f>
        <v>0</v>
      </c>
      <c r="P54" s="158" t="n">
        <f aca="false">ROUND(M54+N54+O54,2)</f>
        <v>0</v>
      </c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</row>
    <row r="55" customFormat="false" ht="13.4" hidden="false" customHeight="false" outlineLevel="1" collapsed="false">
      <c r="A55" s="148"/>
      <c r="B55" s="253"/>
      <c r="C55" s="208" t="s">
        <v>212</v>
      </c>
      <c r="D55" s="206" t="s">
        <v>90</v>
      </c>
      <c r="E55" s="254" t="n">
        <v>56.7</v>
      </c>
      <c r="F55" s="217"/>
      <c r="G55" s="151"/>
      <c r="H55" s="153"/>
      <c r="I55" s="153"/>
      <c r="J55" s="153"/>
      <c r="K55" s="155" t="n">
        <f aca="false">ROUND(SUM(J55+H55+I55),2)</f>
        <v>0</v>
      </c>
      <c r="L55" s="215" t="n">
        <f aca="false">ROUND(F55*$E55,1)</f>
        <v>0</v>
      </c>
      <c r="M55" s="157" t="n">
        <f aca="false">ROUND(E55*H55,2)</f>
        <v>0</v>
      </c>
      <c r="N55" s="157" t="n">
        <f aca="false">ROUND(I55*E55,2)</f>
        <v>0</v>
      </c>
      <c r="O55" s="157" t="n">
        <f aca="false">ROUND(J55*E55,2)</f>
        <v>0</v>
      </c>
      <c r="P55" s="158" t="n">
        <f aca="false">ROUND(M55+N55+O55,2)</f>
        <v>0</v>
      </c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</row>
    <row r="56" customFormat="false" ht="13.4" hidden="false" customHeight="false" outlineLevel="1" collapsed="false">
      <c r="A56" s="148"/>
      <c r="B56" s="253"/>
      <c r="C56" s="208" t="s">
        <v>300</v>
      </c>
      <c r="D56" s="206" t="s">
        <v>77</v>
      </c>
      <c r="E56" s="206" t="n">
        <v>216</v>
      </c>
      <c r="F56" s="217"/>
      <c r="G56" s="151"/>
      <c r="H56" s="153"/>
      <c r="I56" s="153"/>
      <c r="J56" s="153"/>
      <c r="K56" s="155" t="n">
        <f aca="false">ROUND(SUM(J56+H56+I56),2)</f>
        <v>0</v>
      </c>
      <c r="L56" s="215" t="n">
        <f aca="false">ROUND(F56*$E56,1)</f>
        <v>0</v>
      </c>
      <c r="M56" s="157" t="n">
        <f aca="false">ROUND(E56*H56,2)</f>
        <v>0</v>
      </c>
      <c r="N56" s="157" t="n">
        <f aca="false">ROUND(I56*E56,2)</f>
        <v>0</v>
      </c>
      <c r="O56" s="157" t="n">
        <f aca="false">ROUND(J56*E56,2)</f>
        <v>0</v>
      </c>
      <c r="P56" s="158" t="n">
        <f aca="false">ROUND(M56+N56+O56,2)</f>
        <v>0</v>
      </c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</row>
    <row r="57" customFormat="false" ht="38.1" hidden="false" customHeight="true" outlineLevel="0" collapsed="false">
      <c r="A57" s="148" t="n">
        <v>14</v>
      </c>
      <c r="B57" s="149" t="s">
        <v>67</v>
      </c>
      <c r="C57" s="150" t="s">
        <v>301</v>
      </c>
      <c r="D57" s="206" t="s">
        <v>90</v>
      </c>
      <c r="E57" s="254" t="n">
        <f aca="false">E51</f>
        <v>25</v>
      </c>
      <c r="F57" s="23"/>
      <c r="G57" s="151"/>
      <c r="H57" s="153"/>
      <c r="I57" s="153"/>
      <c r="J57" s="153"/>
      <c r="K57" s="155" t="n">
        <f aca="false">ROUND(SUM(J57+H57+I57),2)</f>
        <v>0</v>
      </c>
      <c r="L57" s="215" t="n">
        <f aca="false">ROUND(F57*$E57,1)</f>
        <v>0</v>
      </c>
      <c r="M57" s="157" t="n">
        <f aca="false">ROUND(E57*H57,2)</f>
        <v>0</v>
      </c>
      <c r="N57" s="157" t="n">
        <f aca="false">ROUND(I57*E57,2)</f>
        <v>0</v>
      </c>
      <c r="O57" s="157" t="n">
        <f aca="false">ROUND(J57*E57,2)</f>
        <v>0</v>
      </c>
      <c r="P57" s="158" t="n">
        <f aca="false">ROUND(M57+N57+O57,2)</f>
        <v>0</v>
      </c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</row>
    <row r="58" customFormat="false" ht="13.4" hidden="false" customHeight="false" outlineLevel="1" collapsed="false">
      <c r="A58" s="148"/>
      <c r="B58" s="253"/>
      <c r="C58" s="208" t="s">
        <v>196</v>
      </c>
      <c r="D58" s="206" t="s">
        <v>110</v>
      </c>
      <c r="E58" s="254" t="n">
        <v>378</v>
      </c>
      <c r="F58" s="217"/>
      <c r="G58" s="151"/>
      <c r="H58" s="153"/>
      <c r="I58" s="153"/>
      <c r="J58" s="153"/>
      <c r="K58" s="155" t="n">
        <f aca="false">ROUND(SUM(J58+H58+I58),2)</f>
        <v>0</v>
      </c>
      <c r="L58" s="215" t="n">
        <f aca="false">ROUND(F58*$E58,1)</f>
        <v>0</v>
      </c>
      <c r="M58" s="157" t="n">
        <f aca="false">ROUND(E58*H58,2)</f>
        <v>0</v>
      </c>
      <c r="N58" s="157" t="n">
        <f aca="false">ROUND(I58*E58,2)</f>
        <v>0</v>
      </c>
      <c r="O58" s="157" t="n">
        <f aca="false">ROUND(J58*E58,2)</f>
        <v>0</v>
      </c>
      <c r="P58" s="158" t="n">
        <f aca="false">ROUND(M58+N58+O58,2)</f>
        <v>0</v>
      </c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</row>
    <row r="59" customFormat="false" ht="13.4" hidden="false" customHeight="false" outlineLevel="1" collapsed="false">
      <c r="A59" s="148"/>
      <c r="B59" s="253"/>
      <c r="C59" s="208" t="s">
        <v>197</v>
      </c>
      <c r="D59" s="206" t="s">
        <v>90</v>
      </c>
      <c r="E59" s="254" t="n">
        <v>64.8</v>
      </c>
      <c r="F59" s="217"/>
      <c r="G59" s="151"/>
      <c r="H59" s="153"/>
      <c r="I59" s="153"/>
      <c r="J59" s="153"/>
      <c r="K59" s="155" t="n">
        <f aca="false">ROUND(SUM(J59+H59+I59),2)</f>
        <v>0</v>
      </c>
      <c r="L59" s="215" t="n">
        <f aca="false">ROUND(F59*$E59,1)</f>
        <v>0</v>
      </c>
      <c r="M59" s="157" t="n">
        <f aca="false">ROUND(E59*H59,2)</f>
        <v>0</v>
      </c>
      <c r="N59" s="157" t="n">
        <f aca="false">ROUND(I59*E59,2)</f>
        <v>0</v>
      </c>
      <c r="O59" s="157" t="n">
        <f aca="false">ROUND(J59*E59,2)</f>
        <v>0</v>
      </c>
      <c r="P59" s="158" t="n">
        <f aca="false">ROUND(M59+N59+O59,2)</f>
        <v>0</v>
      </c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</row>
    <row r="60" customFormat="false" ht="38.95" hidden="false" customHeight="false" outlineLevel="0" collapsed="false">
      <c r="A60" s="148" t="n">
        <v>15</v>
      </c>
      <c r="B60" s="149" t="s">
        <v>67</v>
      </c>
      <c r="C60" s="150" t="s">
        <v>302</v>
      </c>
      <c r="D60" s="206" t="s">
        <v>90</v>
      </c>
      <c r="E60" s="254" t="n">
        <f aca="false">E51</f>
        <v>25</v>
      </c>
      <c r="F60" s="23"/>
      <c r="G60" s="151"/>
      <c r="H60" s="153"/>
      <c r="I60" s="153"/>
      <c r="J60" s="153"/>
      <c r="K60" s="264" t="n">
        <f aca="false">ROUND(SUM(J60+H60+I60),2)</f>
        <v>0</v>
      </c>
      <c r="L60" s="265" t="n">
        <f aca="false">ROUND(F60*$E60,1)</f>
        <v>0</v>
      </c>
      <c r="M60" s="266" t="n">
        <f aca="false">ROUND(E60*H60,2)</f>
        <v>0</v>
      </c>
      <c r="N60" s="266" t="n">
        <f aca="false">ROUND(I60*E60,2)</f>
        <v>0</v>
      </c>
      <c r="O60" s="266" t="n">
        <f aca="false">ROUND(J60*E60,2)</f>
        <v>0</v>
      </c>
      <c r="P60" s="267" t="n">
        <f aca="false">ROUND(M60+N60+O60,2)</f>
        <v>0</v>
      </c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</row>
    <row r="61" customFormat="false" ht="13.4" hidden="false" customHeight="false" outlineLevel="1" collapsed="false">
      <c r="A61" s="148"/>
      <c r="B61" s="149"/>
      <c r="C61" s="208" t="s">
        <v>154</v>
      </c>
      <c r="D61" s="206" t="s">
        <v>110</v>
      </c>
      <c r="E61" s="151" t="n">
        <v>14.04</v>
      </c>
      <c r="F61" s="23"/>
      <c r="G61" s="151"/>
      <c r="H61" s="153"/>
      <c r="I61" s="153"/>
      <c r="J61" s="153"/>
      <c r="K61" s="264" t="n">
        <f aca="false">ROUND(SUM(J61+H61+I61),2)</f>
        <v>0</v>
      </c>
      <c r="L61" s="265" t="n">
        <f aca="false">ROUND(F61*$E61,1)</f>
        <v>0</v>
      </c>
      <c r="M61" s="266" t="n">
        <f aca="false">ROUND(E61*H61,2)</f>
        <v>0</v>
      </c>
      <c r="N61" s="266" t="n">
        <f aca="false">ROUND(I61*E61,2)</f>
        <v>0</v>
      </c>
      <c r="O61" s="266" t="n">
        <f aca="false">ROUND(J61*E61,2)</f>
        <v>0</v>
      </c>
      <c r="P61" s="267" t="n">
        <f aca="false">ROUND(M61+N61+O61,2)</f>
        <v>0</v>
      </c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</row>
    <row r="62" customFormat="false" ht="25.35" hidden="false" customHeight="false" outlineLevel="1" collapsed="false">
      <c r="A62" s="148"/>
      <c r="B62" s="149"/>
      <c r="C62" s="208" t="s">
        <v>199</v>
      </c>
      <c r="D62" s="206" t="s">
        <v>110</v>
      </c>
      <c r="E62" s="151" t="n">
        <v>162</v>
      </c>
      <c r="F62" s="23"/>
      <c r="G62" s="151"/>
      <c r="H62" s="153"/>
      <c r="I62" s="153"/>
      <c r="J62" s="153"/>
      <c r="K62" s="264" t="n">
        <f aca="false">ROUND(SUM(J62+H62+I62),2)</f>
        <v>0</v>
      </c>
      <c r="L62" s="265" t="n">
        <f aca="false">ROUND(F62*$E62,1)</f>
        <v>0</v>
      </c>
      <c r="M62" s="266" t="n">
        <f aca="false">ROUND(E62*H62,2)</f>
        <v>0</v>
      </c>
      <c r="N62" s="266" t="n">
        <f aca="false">ROUND(I62*E62,2)</f>
        <v>0</v>
      </c>
      <c r="O62" s="266" t="n">
        <f aca="false">ROUND(J62*E62,2)</f>
        <v>0</v>
      </c>
      <c r="P62" s="267" t="n">
        <f aca="false">ROUND(M62+N62+O62,2)</f>
        <v>0</v>
      </c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</row>
    <row r="63" customFormat="false" ht="25.35" hidden="false" customHeight="false" outlineLevel="0" collapsed="false">
      <c r="A63" s="148"/>
      <c r="B63" s="243"/>
      <c r="C63" s="244" t="s">
        <v>303</v>
      </c>
      <c r="D63" s="245"/>
      <c r="E63" s="245"/>
      <c r="F63" s="208"/>
      <c r="G63" s="208"/>
      <c r="H63" s="208"/>
      <c r="I63" s="153"/>
      <c r="J63" s="208"/>
      <c r="K63" s="208"/>
      <c r="L63" s="247" t="n">
        <f aca="false">SUM(L50:L62)</f>
        <v>0</v>
      </c>
      <c r="M63" s="247" t="n">
        <f aca="false">SUM(M50:M62)</f>
        <v>0</v>
      </c>
      <c r="N63" s="247" t="n">
        <f aca="false">SUM(N50:N62)</f>
        <v>0</v>
      </c>
      <c r="O63" s="247" t="n">
        <f aca="false">SUM(O50:O62)</f>
        <v>0</v>
      </c>
      <c r="P63" s="248" t="n">
        <f aca="false">SUM(P50:P62)</f>
        <v>0</v>
      </c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</row>
    <row r="64" customFormat="false" ht="13.4" hidden="false" customHeight="false" outlineLevel="0" collapsed="false">
      <c r="A64" s="148"/>
      <c r="B64" s="337"/>
      <c r="C64" s="339" t="s">
        <v>304</v>
      </c>
      <c r="D64" s="206"/>
      <c r="E64" s="254"/>
      <c r="F64" s="217"/>
      <c r="G64" s="217"/>
      <c r="H64" s="217"/>
      <c r="I64" s="153"/>
      <c r="J64" s="153"/>
      <c r="K64" s="217"/>
      <c r="L64" s="251"/>
      <c r="M64" s="23"/>
      <c r="N64" s="23"/>
      <c r="O64" s="23"/>
      <c r="P64" s="252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</row>
    <row r="65" customFormat="false" ht="25.35" hidden="false" customHeight="false" outlineLevel="0" collapsed="false">
      <c r="A65" s="148" t="n">
        <v>16</v>
      </c>
      <c r="B65" s="149" t="s">
        <v>67</v>
      </c>
      <c r="C65" s="212" t="s">
        <v>305</v>
      </c>
      <c r="D65" s="206" t="s">
        <v>90</v>
      </c>
      <c r="E65" s="254" t="n">
        <v>15</v>
      </c>
      <c r="F65" s="151"/>
      <c r="G65" s="151"/>
      <c r="H65" s="153"/>
      <c r="I65" s="153"/>
      <c r="J65" s="153"/>
      <c r="K65" s="155" t="n">
        <f aca="false">ROUND(SUM(J65+H65+I65),2)</f>
        <v>0</v>
      </c>
      <c r="L65" s="215" t="n">
        <f aca="false">ROUND(F65*$E65,1)</f>
        <v>0</v>
      </c>
      <c r="M65" s="157" t="n">
        <f aca="false">ROUND(E65*H65,2)</f>
        <v>0</v>
      </c>
      <c r="N65" s="157" t="n">
        <f aca="false">ROUND(I65*E65,2)</f>
        <v>0</v>
      </c>
      <c r="O65" s="157" t="n">
        <f aca="false">ROUND(J65*E65,2)</f>
        <v>0</v>
      </c>
      <c r="P65" s="158" t="n">
        <f aca="false">ROUND(M65+N65+O65,2)</f>
        <v>0</v>
      </c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</row>
    <row r="66" customFormat="false" ht="51.4" hidden="false" customHeight="false" outlineLevel="0" collapsed="false">
      <c r="A66" s="148" t="n">
        <v>17</v>
      </c>
      <c r="B66" s="149" t="s">
        <v>67</v>
      </c>
      <c r="C66" s="212" t="s">
        <v>306</v>
      </c>
      <c r="D66" s="206" t="s">
        <v>90</v>
      </c>
      <c r="E66" s="254" t="n">
        <v>15</v>
      </c>
      <c r="F66" s="23"/>
      <c r="G66" s="151"/>
      <c r="H66" s="153"/>
      <c r="I66" s="153"/>
      <c r="J66" s="153"/>
      <c r="K66" s="155" t="n">
        <f aca="false">ROUND(SUM(J66+H66+I66),2)</f>
        <v>0</v>
      </c>
      <c r="L66" s="215" t="n">
        <f aca="false">ROUND(F66*$E66,1)</f>
        <v>0</v>
      </c>
      <c r="M66" s="157" t="n">
        <f aca="false">ROUND(E66*H66,2)</f>
        <v>0</v>
      </c>
      <c r="N66" s="157" t="n">
        <f aca="false">ROUND(I66*E66,2)</f>
        <v>0</v>
      </c>
      <c r="O66" s="157" t="n">
        <f aca="false">ROUND(J66*E66,2)</f>
        <v>0</v>
      </c>
      <c r="P66" s="158" t="n">
        <f aca="false">ROUND(M66+N66+O66,2)</f>
        <v>0</v>
      </c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</row>
    <row r="67" customFormat="false" ht="13.4" hidden="false" customHeight="false" outlineLevel="1" collapsed="false">
      <c r="A67" s="148"/>
      <c r="B67" s="149"/>
      <c r="C67" s="208" t="s">
        <v>154</v>
      </c>
      <c r="D67" s="206" t="s">
        <v>110</v>
      </c>
      <c r="E67" s="151" t="n">
        <v>3.9</v>
      </c>
      <c r="F67" s="23"/>
      <c r="G67" s="151"/>
      <c r="H67" s="153"/>
      <c r="I67" s="153"/>
      <c r="J67" s="153"/>
      <c r="K67" s="264" t="n">
        <f aca="false">ROUND(SUM(J67+H67+I67),2)</f>
        <v>0</v>
      </c>
      <c r="L67" s="265" t="n">
        <f aca="false">ROUND(F67*$E67,1)</f>
        <v>0</v>
      </c>
      <c r="M67" s="266" t="n">
        <f aca="false">ROUND(E67*H67,2)</f>
        <v>0</v>
      </c>
      <c r="N67" s="266" t="n">
        <f aca="false">ROUND(I67*E67,2)</f>
        <v>0</v>
      </c>
      <c r="O67" s="266" t="n">
        <f aca="false">ROUND(J67*E67,2)</f>
        <v>0</v>
      </c>
      <c r="P67" s="267" t="n">
        <f aca="false">ROUND(M67+N67+O67,2)</f>
        <v>0</v>
      </c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</row>
    <row r="68" customFormat="false" ht="13.4" hidden="false" customHeight="false" outlineLevel="1" collapsed="false">
      <c r="A68" s="148"/>
      <c r="B68" s="253"/>
      <c r="C68" s="208" t="s">
        <v>149</v>
      </c>
      <c r="D68" s="206" t="s">
        <v>110</v>
      </c>
      <c r="E68" s="254" t="n">
        <v>90</v>
      </c>
      <c r="F68" s="217"/>
      <c r="G68" s="151"/>
      <c r="H68" s="153"/>
      <c r="I68" s="153"/>
      <c r="J68" s="153"/>
      <c r="K68" s="155" t="n">
        <f aca="false">ROUND(SUM(J68+H68+I68),2)</f>
        <v>0</v>
      </c>
      <c r="L68" s="215" t="n">
        <f aca="false">ROUND(F68*$E68,1)</f>
        <v>0</v>
      </c>
      <c r="M68" s="157" t="n">
        <f aca="false">ROUND(E68*H68,2)</f>
        <v>0</v>
      </c>
      <c r="N68" s="157" t="n">
        <f aca="false">ROUND(I68*E68,2)</f>
        <v>0</v>
      </c>
      <c r="O68" s="157" t="n">
        <f aca="false">ROUND(J68*E68,2)</f>
        <v>0</v>
      </c>
      <c r="P68" s="158" t="n">
        <f aca="false">ROUND(M68+N68+O68,2)</f>
        <v>0</v>
      </c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</row>
    <row r="69" customFormat="false" ht="13.4" hidden="false" customHeight="false" outlineLevel="1" collapsed="false">
      <c r="A69" s="148"/>
      <c r="B69" s="253"/>
      <c r="C69" s="208" t="s">
        <v>212</v>
      </c>
      <c r="D69" s="206" t="s">
        <v>90</v>
      </c>
      <c r="E69" s="254" t="n">
        <v>15.75</v>
      </c>
      <c r="F69" s="217"/>
      <c r="G69" s="151"/>
      <c r="H69" s="153"/>
      <c r="I69" s="153"/>
      <c r="J69" s="153"/>
      <c r="K69" s="155" t="n">
        <f aca="false">ROUND(SUM(J69+H69+I69),2)</f>
        <v>0</v>
      </c>
      <c r="L69" s="215" t="n">
        <f aca="false">ROUND(F69*$E69,1)</f>
        <v>0</v>
      </c>
      <c r="M69" s="157" t="n">
        <f aca="false">ROUND(E69*H69,2)</f>
        <v>0</v>
      </c>
      <c r="N69" s="157" t="n">
        <f aca="false">ROUND(I69*E69,2)</f>
        <v>0</v>
      </c>
      <c r="O69" s="157" t="n">
        <f aca="false">ROUND(J69*E69,2)</f>
        <v>0</v>
      </c>
      <c r="P69" s="158" t="n">
        <f aca="false">ROUND(M69+N69+O69,2)</f>
        <v>0</v>
      </c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</row>
    <row r="70" customFormat="false" ht="25.35" hidden="false" customHeight="false" outlineLevel="1" collapsed="false">
      <c r="A70" s="148"/>
      <c r="B70" s="253"/>
      <c r="C70" s="208" t="s">
        <v>194</v>
      </c>
      <c r="D70" s="206" t="s">
        <v>77</v>
      </c>
      <c r="E70" s="206" t="n">
        <v>60</v>
      </c>
      <c r="F70" s="217"/>
      <c r="G70" s="151"/>
      <c r="H70" s="153"/>
      <c r="I70" s="153"/>
      <c r="J70" s="153"/>
      <c r="K70" s="155" t="n">
        <f aca="false">ROUND(SUM(J70+H70+I70),2)</f>
        <v>0</v>
      </c>
      <c r="L70" s="215" t="n">
        <f aca="false">ROUND(F70*$E70,1)</f>
        <v>0</v>
      </c>
      <c r="M70" s="157" t="n">
        <f aca="false">ROUND(E70*H70,2)</f>
        <v>0</v>
      </c>
      <c r="N70" s="157" t="n">
        <f aca="false">ROUND(I70*E70,2)</f>
        <v>0</v>
      </c>
      <c r="O70" s="157" t="n">
        <f aca="false">ROUND(J70*E70,2)</f>
        <v>0</v>
      </c>
      <c r="P70" s="158" t="n">
        <f aca="false">ROUND(M70+N70+O70,2)</f>
        <v>0</v>
      </c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</row>
    <row r="71" customFormat="false" ht="38.95" hidden="false" customHeight="false" outlineLevel="0" collapsed="false">
      <c r="A71" s="148" t="n">
        <v>18</v>
      </c>
      <c r="B71" s="149" t="s">
        <v>67</v>
      </c>
      <c r="C71" s="150" t="s">
        <v>307</v>
      </c>
      <c r="D71" s="206" t="s">
        <v>90</v>
      </c>
      <c r="E71" s="254" t="n">
        <v>15</v>
      </c>
      <c r="F71" s="23"/>
      <c r="G71" s="151"/>
      <c r="H71" s="153"/>
      <c r="I71" s="153"/>
      <c r="J71" s="153"/>
      <c r="K71" s="155" t="n">
        <f aca="false">ROUND(SUM(J71+H71+I71),2)</f>
        <v>0</v>
      </c>
      <c r="L71" s="215" t="n">
        <f aca="false">ROUND(F71*$E71,1)</f>
        <v>0</v>
      </c>
      <c r="M71" s="157" t="n">
        <f aca="false">ROUND(E71*H71,2)</f>
        <v>0</v>
      </c>
      <c r="N71" s="157" t="n">
        <f aca="false">ROUND(I71*E71,2)</f>
        <v>0</v>
      </c>
      <c r="O71" s="157" t="n">
        <f aca="false">ROUND(J71*E71,2)</f>
        <v>0</v>
      </c>
      <c r="P71" s="158" t="n">
        <f aca="false">ROUND(M71+N71+O71,2)</f>
        <v>0</v>
      </c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</row>
    <row r="72" customFormat="false" ht="13.4" hidden="false" customHeight="false" outlineLevel="1" collapsed="false">
      <c r="A72" s="148"/>
      <c r="B72" s="253"/>
      <c r="C72" s="208" t="s">
        <v>196</v>
      </c>
      <c r="D72" s="206" t="s">
        <v>110</v>
      </c>
      <c r="E72" s="254" t="n">
        <v>105</v>
      </c>
      <c r="F72" s="217"/>
      <c r="G72" s="151"/>
      <c r="H72" s="153"/>
      <c r="I72" s="153"/>
      <c r="J72" s="153"/>
      <c r="K72" s="155" t="n">
        <f aca="false">ROUND(SUM(J72+H72+I72),2)</f>
        <v>0</v>
      </c>
      <c r="L72" s="215" t="n">
        <f aca="false">ROUND(F72*$E72,1)</f>
        <v>0</v>
      </c>
      <c r="M72" s="157" t="n">
        <f aca="false">ROUND(E72*H72,2)</f>
        <v>0</v>
      </c>
      <c r="N72" s="157" t="n">
        <f aca="false">ROUND(I72*E72,2)</f>
        <v>0</v>
      </c>
      <c r="O72" s="157" t="n">
        <f aca="false">ROUND(J72*E72,2)</f>
        <v>0</v>
      </c>
      <c r="P72" s="158" t="n">
        <f aca="false">ROUND(M72+N72+O72,2)</f>
        <v>0</v>
      </c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</row>
    <row r="73" customFormat="false" ht="13.4" hidden="false" customHeight="false" outlineLevel="1" collapsed="false">
      <c r="A73" s="148"/>
      <c r="B73" s="253"/>
      <c r="C73" s="208" t="s">
        <v>197</v>
      </c>
      <c r="D73" s="206" t="s">
        <v>90</v>
      </c>
      <c r="E73" s="254" t="n">
        <v>18</v>
      </c>
      <c r="F73" s="217"/>
      <c r="G73" s="151"/>
      <c r="H73" s="153"/>
      <c r="I73" s="153"/>
      <c r="J73" s="153"/>
      <c r="K73" s="155" t="n">
        <f aca="false">ROUND(SUM(J73+H73+I73),2)</f>
        <v>0</v>
      </c>
      <c r="L73" s="215" t="n">
        <f aca="false">ROUND(F73*$E73,1)</f>
        <v>0</v>
      </c>
      <c r="M73" s="157" t="n">
        <f aca="false">ROUND(E73*H73,2)</f>
        <v>0</v>
      </c>
      <c r="N73" s="157" t="n">
        <f aca="false">ROUND(I73*E73,2)</f>
        <v>0</v>
      </c>
      <c r="O73" s="157" t="n">
        <f aca="false">ROUND(J73*E73,2)</f>
        <v>0</v>
      </c>
      <c r="P73" s="158" t="n">
        <f aca="false">ROUND(M73+N73+O73,2)</f>
        <v>0</v>
      </c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</row>
    <row r="74" customFormat="false" ht="25.35" hidden="false" customHeight="false" outlineLevel="0" collapsed="false">
      <c r="A74" s="148" t="n">
        <v>19</v>
      </c>
      <c r="B74" s="149" t="s">
        <v>67</v>
      </c>
      <c r="C74" s="150" t="s">
        <v>308</v>
      </c>
      <c r="D74" s="206" t="s">
        <v>90</v>
      </c>
      <c r="E74" s="254" t="n">
        <v>15</v>
      </c>
      <c r="F74" s="23"/>
      <c r="G74" s="151"/>
      <c r="H74" s="153"/>
      <c r="I74" s="153"/>
      <c r="J74" s="153"/>
      <c r="K74" s="264" t="n">
        <f aca="false">ROUND(SUM(J74+H74+I74),2)</f>
        <v>0</v>
      </c>
      <c r="L74" s="265" t="n">
        <f aca="false">ROUND(F74*$E74,1)</f>
        <v>0</v>
      </c>
      <c r="M74" s="266" t="n">
        <f aca="false">ROUND(E74*H74,2)</f>
        <v>0</v>
      </c>
      <c r="N74" s="266" t="n">
        <f aca="false">ROUND(I74*E74,2)</f>
        <v>0</v>
      </c>
      <c r="O74" s="266" t="n">
        <f aca="false">ROUND(J74*E74,2)</f>
        <v>0</v>
      </c>
      <c r="P74" s="267" t="n">
        <f aca="false">ROUND(M74+N74+O74,2)</f>
        <v>0</v>
      </c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</row>
    <row r="75" customFormat="false" ht="13.4" hidden="false" customHeight="false" outlineLevel="1" collapsed="false">
      <c r="A75" s="148"/>
      <c r="B75" s="149"/>
      <c r="C75" s="208" t="s">
        <v>154</v>
      </c>
      <c r="D75" s="206" t="s">
        <v>110</v>
      </c>
      <c r="E75" s="151" t="n">
        <v>3.9</v>
      </c>
      <c r="F75" s="23"/>
      <c r="G75" s="151"/>
      <c r="H75" s="153"/>
      <c r="I75" s="153"/>
      <c r="J75" s="153"/>
      <c r="K75" s="264" t="n">
        <f aca="false">ROUND(SUM(J75+H75+I75),2)</f>
        <v>0</v>
      </c>
      <c r="L75" s="265" t="n">
        <f aca="false">ROUND(F75*$E75,1)</f>
        <v>0</v>
      </c>
      <c r="M75" s="266" t="n">
        <f aca="false">ROUND(E75*H75,2)</f>
        <v>0</v>
      </c>
      <c r="N75" s="266" t="n">
        <f aca="false">ROUND(I75*E75,2)</f>
        <v>0</v>
      </c>
      <c r="O75" s="266" t="n">
        <f aca="false">ROUND(J75*E75,2)</f>
        <v>0</v>
      </c>
      <c r="P75" s="267" t="n">
        <f aca="false">ROUND(M75+N75+O75,2)</f>
        <v>0</v>
      </c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</row>
    <row r="76" customFormat="false" ht="25.35" hidden="false" customHeight="false" outlineLevel="1" collapsed="false">
      <c r="A76" s="148"/>
      <c r="B76" s="149"/>
      <c r="C76" s="208" t="s">
        <v>199</v>
      </c>
      <c r="D76" s="206" t="s">
        <v>110</v>
      </c>
      <c r="E76" s="151" t="n">
        <v>45</v>
      </c>
      <c r="F76" s="23"/>
      <c r="G76" s="151"/>
      <c r="H76" s="153"/>
      <c r="I76" s="153"/>
      <c r="J76" s="153"/>
      <c r="K76" s="264" t="n">
        <f aca="false">ROUND(SUM(J76+H76+I76),2)</f>
        <v>0</v>
      </c>
      <c r="L76" s="265" t="n">
        <f aca="false">ROUND(F76*$E76,1)</f>
        <v>0</v>
      </c>
      <c r="M76" s="266" t="n">
        <f aca="false">ROUND(E76*H76,2)</f>
        <v>0</v>
      </c>
      <c r="N76" s="266" t="n">
        <f aca="false">ROUND(I76*E76,2)</f>
        <v>0</v>
      </c>
      <c r="O76" s="266" t="n">
        <f aca="false">ROUND(J76*E76,2)</f>
        <v>0</v>
      </c>
      <c r="P76" s="267" t="n">
        <f aca="false">ROUND(M76+N76+O76,2)</f>
        <v>0</v>
      </c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</row>
    <row r="77" customFormat="false" ht="13.4" hidden="false" customHeight="false" outlineLevel="0" collapsed="false">
      <c r="A77" s="148"/>
      <c r="B77" s="259"/>
      <c r="C77" s="260" t="s">
        <v>309</v>
      </c>
      <c r="D77" s="245"/>
      <c r="E77" s="206"/>
      <c r="F77" s="217"/>
      <c r="G77" s="217"/>
      <c r="H77" s="217"/>
      <c r="I77" s="153"/>
      <c r="J77" s="153"/>
      <c r="K77" s="217"/>
      <c r="L77" s="246" t="n">
        <f aca="false">SUM(L64:L76)</f>
        <v>0</v>
      </c>
      <c r="M77" s="247" t="n">
        <f aca="false">SUM(M64:M76)</f>
        <v>0</v>
      </c>
      <c r="N77" s="247" t="n">
        <f aca="false">SUM(N64:N76)</f>
        <v>0</v>
      </c>
      <c r="O77" s="247" t="n">
        <f aca="false">SUM(O64:O76)</f>
        <v>0</v>
      </c>
      <c r="P77" s="248" t="n">
        <f aca="false">SUM(P64:P76)</f>
        <v>0</v>
      </c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</row>
    <row r="78" customFormat="false" ht="13.4" hidden="false" customHeight="false" outlineLevel="0" collapsed="false">
      <c r="A78" s="151"/>
      <c r="B78" s="204"/>
      <c r="C78" s="338" t="s">
        <v>310</v>
      </c>
      <c r="D78" s="206"/>
      <c r="E78" s="206"/>
      <c r="F78" s="217"/>
      <c r="G78" s="217"/>
      <c r="H78" s="217"/>
      <c r="I78" s="153"/>
      <c r="J78" s="153"/>
      <c r="K78" s="217"/>
      <c r="L78" s="251"/>
      <c r="M78" s="23"/>
      <c r="N78" s="23"/>
      <c r="O78" s="23"/>
      <c r="P78" s="252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</row>
    <row r="79" s="295" customFormat="true" ht="13.4" hidden="false" customHeight="false" outlineLevel="0" collapsed="false">
      <c r="A79" s="148" t="n">
        <v>20</v>
      </c>
      <c r="B79" s="149" t="s">
        <v>67</v>
      </c>
      <c r="C79" s="293" t="s">
        <v>311</v>
      </c>
      <c r="D79" s="21" t="s">
        <v>102</v>
      </c>
      <c r="E79" s="151" t="n">
        <v>12</v>
      </c>
      <c r="F79" s="151"/>
      <c r="G79" s="151"/>
      <c r="H79" s="153"/>
      <c r="I79" s="153"/>
      <c r="J79" s="153"/>
      <c r="K79" s="155" t="n">
        <f aca="false">ROUND(SUM(J79+H79+I79),2)</f>
        <v>0</v>
      </c>
      <c r="L79" s="294" t="n">
        <f aca="false">ROUND(F79*$E79,1)</f>
        <v>0</v>
      </c>
      <c r="M79" s="157" t="n">
        <f aca="false">ROUND(E79*H79,2)</f>
        <v>0</v>
      </c>
      <c r="N79" s="157" t="n">
        <f aca="false">ROUND(I79*E79,2)</f>
        <v>0</v>
      </c>
      <c r="O79" s="157" t="n">
        <f aca="false">ROUND(J79*E79,2)</f>
        <v>0</v>
      </c>
      <c r="P79" s="158" t="n">
        <f aca="false">ROUND(M79+N79+O79,2)</f>
        <v>0</v>
      </c>
      <c r="AMI79" s="0"/>
      <c r="AMJ79" s="0"/>
    </row>
    <row r="80" s="211" customFormat="true" ht="13.4" hidden="false" customHeight="false" outlineLevel="0" collapsed="false">
      <c r="A80" s="148" t="n">
        <v>21</v>
      </c>
      <c r="B80" s="149" t="s">
        <v>67</v>
      </c>
      <c r="C80" s="212" t="s">
        <v>312</v>
      </c>
      <c r="D80" s="206" t="s">
        <v>98</v>
      </c>
      <c r="E80" s="23" t="n">
        <v>0.6</v>
      </c>
      <c r="F80" s="23"/>
      <c r="G80" s="151"/>
      <c r="H80" s="214"/>
      <c r="I80" s="153"/>
      <c r="J80" s="153"/>
      <c r="K80" s="155" t="n">
        <f aca="false">ROUND(SUM(J80+H80+I80),2)</f>
        <v>0</v>
      </c>
      <c r="L80" s="215" t="n">
        <f aca="false">ROUND(F80*$E80,1)</f>
        <v>0</v>
      </c>
      <c r="M80" s="157" t="n">
        <f aca="false">ROUND(E80*H80,2)</f>
        <v>0</v>
      </c>
      <c r="N80" s="157" t="n">
        <f aca="false">ROUND(I80*E80,2)</f>
        <v>0</v>
      </c>
      <c r="O80" s="157" t="n">
        <f aca="false">ROUND(J80*E80,2)</f>
        <v>0</v>
      </c>
      <c r="P80" s="158" t="n">
        <f aca="false">ROUND(M80+N80+O80,2)</f>
        <v>0</v>
      </c>
      <c r="AMI80" s="0"/>
      <c r="AMJ80" s="0"/>
    </row>
    <row r="81" s="211" customFormat="true" ht="13.4" hidden="false" customHeight="false" outlineLevel="0" collapsed="false">
      <c r="A81" s="148" t="n">
        <v>22</v>
      </c>
      <c r="B81" s="149" t="s">
        <v>67</v>
      </c>
      <c r="C81" s="212" t="s">
        <v>100</v>
      </c>
      <c r="D81" s="206" t="s">
        <v>77</v>
      </c>
      <c r="E81" s="23" t="n">
        <v>0.1</v>
      </c>
      <c r="F81" s="217"/>
      <c r="G81" s="151"/>
      <c r="H81" s="214"/>
      <c r="I81" s="153"/>
      <c r="J81" s="153"/>
      <c r="K81" s="155" t="n">
        <f aca="false">ROUND(SUM(J81+H81+I81),2)</f>
        <v>0</v>
      </c>
      <c r="L81" s="215" t="n">
        <f aca="false">ROUND(F81*$E81,1)</f>
        <v>0</v>
      </c>
      <c r="M81" s="157" t="n">
        <f aca="false">ROUND(E81*H81,2)</f>
        <v>0</v>
      </c>
      <c r="N81" s="157" t="n">
        <f aca="false">ROUND(I81*E81,2)</f>
        <v>0</v>
      </c>
      <c r="O81" s="157" t="n">
        <f aca="false">ROUND(J81*E81,2)</f>
        <v>0</v>
      </c>
      <c r="P81" s="158" t="n">
        <f aca="false">ROUND(M81+N81+O81,2)</f>
        <v>0</v>
      </c>
      <c r="AMI81" s="0"/>
      <c r="AMJ81" s="0"/>
    </row>
    <row r="82" customFormat="false" ht="37.5" hidden="false" customHeight="true" outlineLevel="0" collapsed="false">
      <c r="A82" s="148" t="n">
        <v>23</v>
      </c>
      <c r="B82" s="149" t="s">
        <v>67</v>
      </c>
      <c r="C82" s="150" t="s">
        <v>313</v>
      </c>
      <c r="D82" s="206" t="s">
        <v>90</v>
      </c>
      <c r="E82" s="254" t="n">
        <v>12</v>
      </c>
      <c r="F82" s="23"/>
      <c r="G82" s="151"/>
      <c r="H82" s="153"/>
      <c r="I82" s="153"/>
      <c r="J82" s="153"/>
      <c r="K82" s="264" t="n">
        <f aca="false">ROUND(SUM(J82+H82+I82),2)</f>
        <v>0</v>
      </c>
      <c r="L82" s="265" t="n">
        <f aca="false">ROUND(F82*$E82,1)</f>
        <v>0</v>
      </c>
      <c r="M82" s="266" t="n">
        <f aca="false">ROUND(E82*H82,2)</f>
        <v>0</v>
      </c>
      <c r="N82" s="266" t="n">
        <f aca="false">ROUND(I82*E82,2)</f>
        <v>0</v>
      </c>
      <c r="O82" s="266" t="n">
        <f aca="false">ROUND(J82*E82,2)</f>
        <v>0</v>
      </c>
      <c r="P82" s="267" t="n">
        <f aca="false">ROUND(M82+N82+O82,2)</f>
        <v>0</v>
      </c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</row>
    <row r="83" customFormat="false" ht="13.4" hidden="false" customHeight="false" outlineLevel="1" collapsed="false">
      <c r="A83" s="148"/>
      <c r="B83" s="149"/>
      <c r="C83" s="268" t="s">
        <v>314</v>
      </c>
      <c r="D83" s="206" t="s">
        <v>90</v>
      </c>
      <c r="E83" s="301" t="n">
        <v>96</v>
      </c>
      <c r="F83" s="217"/>
      <c r="G83" s="151"/>
      <c r="H83" s="153"/>
      <c r="I83" s="153"/>
      <c r="J83" s="153"/>
      <c r="K83" s="264" t="n">
        <f aca="false">ROUND(SUM(J83+H83+I83),2)</f>
        <v>0</v>
      </c>
      <c r="L83" s="265" t="n">
        <f aca="false">ROUND(F83*$E83,1)</f>
        <v>0</v>
      </c>
      <c r="M83" s="266" t="n">
        <f aca="false">ROUND(E83*H83,2)</f>
        <v>0</v>
      </c>
      <c r="N83" s="266" t="n">
        <f aca="false">ROUND(I83*E83,2)</f>
        <v>0</v>
      </c>
      <c r="O83" s="266" t="n">
        <f aca="false">ROUND(J83*E83,2)</f>
        <v>0</v>
      </c>
      <c r="P83" s="267" t="n">
        <f aca="false">ROUND(M83+N83+O83,2)</f>
        <v>0</v>
      </c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</row>
    <row r="84" customFormat="false" ht="25.35" hidden="false" customHeight="false" outlineLevel="0" collapsed="false">
      <c r="A84" s="148" t="n">
        <v>24</v>
      </c>
      <c r="B84" s="149" t="s">
        <v>67</v>
      </c>
      <c r="C84" s="212" t="s">
        <v>315</v>
      </c>
      <c r="D84" s="206" t="s">
        <v>90</v>
      </c>
      <c r="E84" s="254" t="n">
        <v>12</v>
      </c>
      <c r="F84" s="23"/>
      <c r="G84" s="151"/>
      <c r="H84" s="153"/>
      <c r="I84" s="153"/>
      <c r="J84" s="153"/>
      <c r="K84" s="317" t="n">
        <f aca="false">ROUND(SUM(J84+H84+I84),2)</f>
        <v>0</v>
      </c>
      <c r="L84" s="215" t="n">
        <f aca="false">ROUND(F84*$E84,1)</f>
        <v>0</v>
      </c>
      <c r="M84" s="157" t="n">
        <f aca="false">ROUND(E84*H84,2)</f>
        <v>0</v>
      </c>
      <c r="N84" s="157" t="n">
        <f aca="false">ROUND(I84*E84,2)</f>
        <v>0</v>
      </c>
      <c r="O84" s="157" t="n">
        <f aca="false">ROUND(J84*E84,2)</f>
        <v>0</v>
      </c>
      <c r="P84" s="158" t="n">
        <f aca="false">ROUND(M84+N84+O84,2)</f>
        <v>0</v>
      </c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</row>
    <row r="85" s="322" customFormat="true" ht="13.4" hidden="false" customHeight="false" outlineLevel="1" collapsed="false">
      <c r="A85" s="318"/>
      <c r="B85" s="149"/>
      <c r="C85" s="315" t="s">
        <v>316</v>
      </c>
      <c r="D85" s="206" t="s">
        <v>90</v>
      </c>
      <c r="E85" s="254" t="n">
        <v>13.2</v>
      </c>
      <c r="F85" s="217"/>
      <c r="G85" s="151"/>
      <c r="H85" s="153"/>
      <c r="I85" s="153"/>
      <c r="J85" s="153"/>
      <c r="K85" s="317" t="n">
        <f aca="false">ROUND(SUM(J85+H85+I85),2)</f>
        <v>0</v>
      </c>
      <c r="L85" s="215" t="n">
        <f aca="false">ROUND(F85*$E85,1)</f>
        <v>0</v>
      </c>
      <c r="M85" s="157" t="n">
        <f aca="false">ROUND(E85*H85,2)</f>
        <v>0</v>
      </c>
      <c r="N85" s="157" t="n">
        <f aca="false">ROUND(I85*E85,2)</f>
        <v>0</v>
      </c>
      <c r="O85" s="157" t="n">
        <f aca="false">ROUND(J85*E85,2)</f>
        <v>0</v>
      </c>
      <c r="P85" s="158" t="n">
        <f aca="false">ROUND(M85+N85+O85,2)</f>
        <v>0</v>
      </c>
      <c r="AMI85" s="0"/>
      <c r="AMJ85" s="0"/>
    </row>
    <row r="86" customFormat="false" ht="13.4" hidden="false" customHeight="false" outlineLevel="1" collapsed="false">
      <c r="A86" s="323"/>
      <c r="B86" s="324"/>
      <c r="C86" s="289" t="s">
        <v>317</v>
      </c>
      <c r="D86" s="206" t="s">
        <v>110</v>
      </c>
      <c r="E86" s="254" t="n">
        <v>60</v>
      </c>
      <c r="F86" s="217"/>
      <c r="G86" s="151"/>
      <c r="H86" s="153"/>
      <c r="I86" s="153"/>
      <c r="J86" s="153"/>
      <c r="K86" s="317" t="n">
        <f aca="false">ROUND(SUM(J86+H86+I86),2)</f>
        <v>0</v>
      </c>
      <c r="L86" s="215" t="n">
        <f aca="false">ROUND(F86*$E86,1)</f>
        <v>0</v>
      </c>
      <c r="M86" s="157" t="n">
        <f aca="false">ROUND(E86*H86,2)</f>
        <v>0</v>
      </c>
      <c r="N86" s="157" t="n">
        <f aca="false">ROUND(I86*E86,2)</f>
        <v>0</v>
      </c>
      <c r="O86" s="157" t="n">
        <f aca="false">ROUND(J86*E86,2)</f>
        <v>0</v>
      </c>
      <c r="P86" s="158" t="n">
        <f aca="false">ROUND(M86+N86+O86,2)</f>
        <v>0</v>
      </c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</row>
    <row r="87" s="211" customFormat="true" ht="13.4" hidden="false" customHeight="false" outlineLevel="1" collapsed="false">
      <c r="A87" s="148"/>
      <c r="B87" s="149"/>
      <c r="C87" s="208" t="s">
        <v>318</v>
      </c>
      <c r="D87" s="206" t="s">
        <v>110</v>
      </c>
      <c r="E87" s="254" t="n">
        <v>6</v>
      </c>
      <c r="F87" s="217"/>
      <c r="G87" s="151"/>
      <c r="H87" s="153"/>
      <c r="I87" s="153"/>
      <c r="J87" s="153"/>
      <c r="K87" s="317" t="n">
        <f aca="false">ROUND(SUM(J87+H87+I87),2)</f>
        <v>0</v>
      </c>
      <c r="L87" s="215" t="n">
        <f aca="false">ROUND(F87*$E87,1)</f>
        <v>0</v>
      </c>
      <c r="M87" s="157" t="n">
        <f aca="false">ROUND(E87*H87,2)</f>
        <v>0</v>
      </c>
      <c r="N87" s="157" t="n">
        <f aca="false">ROUND(I87*E87,2)</f>
        <v>0</v>
      </c>
      <c r="O87" s="157" t="n">
        <f aca="false">ROUND(J87*E87,2)</f>
        <v>0</v>
      </c>
      <c r="P87" s="158" t="n">
        <f aca="false">ROUND(M87+N87+O87,2)</f>
        <v>0</v>
      </c>
      <c r="AMI87" s="0"/>
      <c r="AMJ87" s="0"/>
    </row>
    <row r="88" customFormat="false" ht="13.4" hidden="false" customHeight="false" outlineLevel="1" collapsed="false">
      <c r="A88" s="148"/>
      <c r="B88" s="314"/>
      <c r="C88" s="289" t="s">
        <v>319</v>
      </c>
      <c r="D88" s="21" t="s">
        <v>77</v>
      </c>
      <c r="E88" s="292" t="n">
        <v>2</v>
      </c>
      <c r="F88" s="217"/>
      <c r="G88" s="151"/>
      <c r="H88" s="153"/>
      <c r="I88" s="153"/>
      <c r="J88" s="170"/>
      <c r="K88" s="317" t="n">
        <f aca="false">ROUND(SUM(J88+H88+I88),2)</f>
        <v>0</v>
      </c>
      <c r="L88" s="215" t="n">
        <f aca="false">ROUND(F88*$E88,1)</f>
        <v>0</v>
      </c>
      <c r="M88" s="157" t="n">
        <f aca="false">ROUND(E88*H88,2)</f>
        <v>0</v>
      </c>
      <c r="N88" s="157" t="n">
        <f aca="false">ROUND(I88*E88,2)</f>
        <v>0</v>
      </c>
      <c r="O88" s="157" t="n">
        <f aca="false">ROUND(J88*E88,2)</f>
        <v>0</v>
      </c>
      <c r="P88" s="158" t="n">
        <f aca="false">ROUND(M88+N88+O88,2)</f>
        <v>0</v>
      </c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</row>
    <row r="89" customFormat="false" ht="13.4" hidden="false" customHeight="false" outlineLevel="0" collapsed="false">
      <c r="A89" s="148"/>
      <c r="B89" s="259"/>
      <c r="C89" s="260" t="s">
        <v>320</v>
      </c>
      <c r="D89" s="245"/>
      <c r="E89" s="206"/>
      <c r="F89" s="217"/>
      <c r="G89" s="217"/>
      <c r="H89" s="217"/>
      <c r="I89" s="217"/>
      <c r="J89" s="217"/>
      <c r="K89" s="217"/>
      <c r="L89" s="246" t="n">
        <f aca="false">SUM(L78:L88)</f>
        <v>0</v>
      </c>
      <c r="M89" s="370" t="n">
        <f aca="false">SUM(M78:M88)</f>
        <v>0</v>
      </c>
      <c r="N89" s="370" t="n">
        <f aca="false">SUM(N78:N88)</f>
        <v>0</v>
      </c>
      <c r="O89" s="370" t="n">
        <f aca="false">SUM(O78:O88)</f>
        <v>0</v>
      </c>
      <c r="P89" s="371" t="n">
        <f aca="false">SUM(P78:P88)</f>
        <v>0</v>
      </c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</row>
    <row r="90" customFormat="false" ht="13.4" hidden="false" customHeight="false" outlineLevel="0" collapsed="false">
      <c r="A90" s="151"/>
      <c r="B90" s="204"/>
      <c r="C90" s="338" t="s">
        <v>321</v>
      </c>
      <c r="D90" s="206"/>
      <c r="E90" s="206"/>
      <c r="F90" s="217"/>
      <c r="G90" s="217"/>
      <c r="H90" s="217"/>
      <c r="I90" s="153"/>
      <c r="J90" s="153"/>
      <c r="K90" s="217"/>
      <c r="L90" s="251"/>
      <c r="M90" s="23"/>
      <c r="N90" s="23"/>
      <c r="O90" s="23"/>
      <c r="P90" s="252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</row>
    <row r="91" s="295" customFormat="true" ht="18.75" hidden="false" customHeight="true" outlineLevel="0" collapsed="false">
      <c r="A91" s="148" t="n">
        <v>25</v>
      </c>
      <c r="B91" s="149" t="s">
        <v>67</v>
      </c>
      <c r="C91" s="293" t="s">
        <v>322</v>
      </c>
      <c r="D91" s="21" t="s">
        <v>102</v>
      </c>
      <c r="E91" s="151" t="n">
        <v>7.5</v>
      </c>
      <c r="F91" s="151"/>
      <c r="G91" s="151"/>
      <c r="H91" s="153"/>
      <c r="I91" s="153"/>
      <c r="J91" s="153"/>
      <c r="K91" s="155" t="n">
        <f aca="false">ROUND(SUM(J91+H91+I91),2)</f>
        <v>0</v>
      </c>
      <c r="L91" s="294" t="n">
        <f aca="false">ROUND(F91*$E91,1)</f>
        <v>0</v>
      </c>
      <c r="M91" s="157" t="n">
        <f aca="false">ROUND(E91*H91,2)</f>
        <v>0</v>
      </c>
      <c r="N91" s="157" t="n">
        <f aca="false">ROUND(I91*E91,2)</f>
        <v>0</v>
      </c>
      <c r="O91" s="157" t="n">
        <f aca="false">ROUND(J91*E91,2)</f>
        <v>0</v>
      </c>
      <c r="P91" s="158" t="n">
        <f aca="false">ROUND(M91+N91+O91,2)</f>
        <v>0</v>
      </c>
      <c r="AMI91" s="0"/>
      <c r="AMJ91" s="0"/>
    </row>
    <row r="92" s="295" customFormat="true" ht="24.75" hidden="false" customHeight="true" outlineLevel="0" collapsed="false">
      <c r="A92" s="148" t="n">
        <v>26</v>
      </c>
      <c r="B92" s="149" t="s">
        <v>67</v>
      </c>
      <c r="C92" s="293" t="s">
        <v>323</v>
      </c>
      <c r="D92" s="21" t="s">
        <v>102</v>
      </c>
      <c r="E92" s="151" t="n">
        <v>20.5</v>
      </c>
      <c r="F92" s="151"/>
      <c r="G92" s="151"/>
      <c r="H92" s="153"/>
      <c r="I92" s="153"/>
      <c r="J92" s="153"/>
      <c r="K92" s="155" t="n">
        <f aca="false">ROUND(SUM(J92+H92+I92),2)</f>
        <v>0</v>
      </c>
      <c r="L92" s="294" t="n">
        <f aca="false">ROUND(F92*$E92,1)</f>
        <v>0</v>
      </c>
      <c r="M92" s="157" t="n">
        <f aca="false">ROUND(E92*H92,2)</f>
        <v>0</v>
      </c>
      <c r="N92" s="157" t="n">
        <f aca="false">ROUND(I92*E92,2)</f>
        <v>0</v>
      </c>
      <c r="O92" s="157" t="n">
        <f aca="false">ROUND(J92*E92,2)</f>
        <v>0</v>
      </c>
      <c r="P92" s="158" t="n">
        <f aca="false">ROUND(M92+N92+O92,2)</f>
        <v>0</v>
      </c>
      <c r="AMI92" s="0"/>
      <c r="AMJ92" s="0"/>
    </row>
    <row r="93" s="211" customFormat="true" ht="14.25" hidden="false" customHeight="true" outlineLevel="0" collapsed="false">
      <c r="A93" s="148" t="n">
        <v>27</v>
      </c>
      <c r="B93" s="149" t="s">
        <v>67</v>
      </c>
      <c r="C93" s="212" t="s">
        <v>312</v>
      </c>
      <c r="D93" s="206" t="s">
        <v>98</v>
      </c>
      <c r="E93" s="23" t="n">
        <v>8.3</v>
      </c>
      <c r="F93" s="23"/>
      <c r="G93" s="151"/>
      <c r="H93" s="214"/>
      <c r="I93" s="153"/>
      <c r="J93" s="153"/>
      <c r="K93" s="155" t="n">
        <f aca="false">ROUND(SUM(J93+H93+I93),2)</f>
        <v>0</v>
      </c>
      <c r="L93" s="215" t="n">
        <f aca="false">ROUND(F93*$E93,1)</f>
        <v>0</v>
      </c>
      <c r="M93" s="157" t="n">
        <f aca="false">ROUND(E93*H93,2)</f>
        <v>0</v>
      </c>
      <c r="N93" s="157" t="n">
        <f aca="false">ROUND(I93*E93,2)</f>
        <v>0</v>
      </c>
      <c r="O93" s="157" t="n">
        <f aca="false">ROUND(J93*E93,2)</f>
        <v>0</v>
      </c>
      <c r="P93" s="158" t="n">
        <f aca="false">ROUND(M93+N93+O93,2)</f>
        <v>0</v>
      </c>
      <c r="AMI93" s="0"/>
      <c r="AMJ93" s="0"/>
    </row>
    <row r="94" customFormat="false" ht="13.4" hidden="false" customHeight="false" outlineLevel="0" collapsed="false">
      <c r="A94" s="148" t="n">
        <v>28</v>
      </c>
      <c r="B94" s="149" t="s">
        <v>67</v>
      </c>
      <c r="C94" s="212" t="s">
        <v>100</v>
      </c>
      <c r="D94" s="206" t="s">
        <v>77</v>
      </c>
      <c r="E94" s="292" t="n">
        <v>1</v>
      </c>
      <c r="F94" s="217"/>
      <c r="G94" s="151"/>
      <c r="H94" s="214"/>
      <c r="I94" s="153"/>
      <c r="J94" s="153"/>
      <c r="K94" s="155" t="n">
        <f aca="false">ROUND(SUM(J94+H94+I94),2)</f>
        <v>0</v>
      </c>
      <c r="L94" s="215" t="n">
        <f aca="false">ROUND(F94*$E94,1)</f>
        <v>0</v>
      </c>
      <c r="M94" s="157" t="n">
        <f aca="false">ROUND(E94*H94,2)</f>
        <v>0</v>
      </c>
      <c r="N94" s="157" t="n">
        <f aca="false">ROUND(I94*E94,2)</f>
        <v>0</v>
      </c>
      <c r="O94" s="157" t="n">
        <f aca="false">ROUND(J94*E94,2)</f>
        <v>0</v>
      </c>
      <c r="P94" s="158" t="n">
        <f aca="false">ROUND(M94+N94+O94,2)</f>
        <v>0</v>
      </c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</row>
    <row r="95" customFormat="false" ht="37.3" hidden="false" customHeight="false" outlineLevel="0" collapsed="false">
      <c r="A95" s="148" t="n">
        <v>29</v>
      </c>
      <c r="B95" s="149" t="s">
        <v>67</v>
      </c>
      <c r="C95" s="326" t="s">
        <v>324</v>
      </c>
      <c r="D95" s="320" t="s">
        <v>102</v>
      </c>
      <c r="E95" s="321" t="n">
        <v>28</v>
      </c>
      <c r="F95" s="23"/>
      <c r="G95" s="151"/>
      <c r="H95" s="153"/>
      <c r="I95" s="153"/>
      <c r="J95" s="153"/>
      <c r="K95" s="317" t="n">
        <f aca="false">ROUND(SUM(J95+H95+I95),2)</f>
        <v>0</v>
      </c>
      <c r="L95" s="215" t="n">
        <f aca="false">ROUND(F95*$E95,1)</f>
        <v>0</v>
      </c>
      <c r="M95" s="157" t="n">
        <f aca="false">ROUND(E95*H95,2)</f>
        <v>0</v>
      </c>
      <c r="N95" s="157" t="n">
        <f aca="false">ROUND(I95*E95,2)</f>
        <v>0</v>
      </c>
      <c r="O95" s="157" t="n">
        <f aca="false">ROUND(J95*E95,2)</f>
        <v>0</v>
      </c>
      <c r="P95" s="158" t="n">
        <f aca="false">ROUND(M95+N95+O95,2)</f>
        <v>0</v>
      </c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</row>
    <row r="96" customFormat="false" ht="13.4" hidden="false" customHeight="false" outlineLevel="1" collapsed="false">
      <c r="A96" s="148"/>
      <c r="B96" s="314"/>
      <c r="C96" s="315" t="s">
        <v>325</v>
      </c>
      <c r="D96" s="151" t="s">
        <v>104</v>
      </c>
      <c r="E96" s="316" t="n">
        <v>6.7</v>
      </c>
      <c r="F96" s="145"/>
      <c r="G96" s="151"/>
      <c r="H96" s="153"/>
      <c r="I96" s="153"/>
      <c r="J96" s="170"/>
      <c r="K96" s="317" t="n">
        <f aca="false">ROUND(SUM(J96+H96+I96),2)</f>
        <v>0</v>
      </c>
      <c r="L96" s="215" t="n">
        <f aca="false">ROUND(F96*$E96,1)</f>
        <v>0</v>
      </c>
      <c r="M96" s="157" t="n">
        <f aca="false">ROUND(E96*H96,2)</f>
        <v>0</v>
      </c>
      <c r="N96" s="157" t="n">
        <f aca="false">ROUND(I96*E96,2)</f>
        <v>0</v>
      </c>
      <c r="O96" s="157" t="n">
        <f aca="false">ROUND(J96*E96,2)</f>
        <v>0</v>
      </c>
      <c r="P96" s="158" t="n">
        <f aca="false">ROUND(M96+N96+O96,2)</f>
        <v>0</v>
      </c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</row>
    <row r="97" s="322" customFormat="true" ht="38.25" hidden="false" customHeight="true" outlineLevel="0" collapsed="false">
      <c r="A97" s="318" t="n">
        <v>30</v>
      </c>
      <c r="B97" s="149" t="s">
        <v>67</v>
      </c>
      <c r="C97" s="319" t="s">
        <v>326</v>
      </c>
      <c r="D97" s="320" t="s">
        <v>102</v>
      </c>
      <c r="E97" s="321" t="n">
        <v>28</v>
      </c>
      <c r="F97" s="23"/>
      <c r="G97" s="151"/>
      <c r="H97" s="153"/>
      <c r="I97" s="153"/>
      <c r="J97" s="153"/>
      <c r="K97" s="317" t="n">
        <f aca="false">ROUND(SUM(J97+H97+I97),2)</f>
        <v>0</v>
      </c>
      <c r="L97" s="215" t="n">
        <f aca="false">ROUND(F97*$E97,1)</f>
        <v>0</v>
      </c>
      <c r="M97" s="157" t="n">
        <f aca="false">ROUND(E97*H97,2)</f>
        <v>0</v>
      </c>
      <c r="N97" s="157" t="n">
        <f aca="false">ROUND(I97*E97,2)</f>
        <v>0</v>
      </c>
      <c r="O97" s="157" t="n">
        <f aca="false">ROUND(J97*E97,2)</f>
        <v>0</v>
      </c>
      <c r="P97" s="158" t="n">
        <f aca="false">ROUND(M97+N97+O97,2)</f>
        <v>0</v>
      </c>
      <c r="AMI97" s="0"/>
      <c r="AMJ97" s="0"/>
    </row>
    <row r="98" customFormat="false" ht="13.4" hidden="false" customHeight="false" outlineLevel="1" collapsed="false">
      <c r="A98" s="323"/>
      <c r="B98" s="324"/>
      <c r="C98" s="325" t="s">
        <v>327</v>
      </c>
      <c r="D98" s="320" t="s">
        <v>104</v>
      </c>
      <c r="E98" s="316" t="n">
        <v>4</v>
      </c>
      <c r="F98" s="23"/>
      <c r="G98" s="151"/>
      <c r="H98" s="153"/>
      <c r="I98" s="153"/>
      <c r="J98" s="153"/>
      <c r="K98" s="317" t="n">
        <f aca="false">ROUND(SUM(J98+H98+I98),2)</f>
        <v>0</v>
      </c>
      <c r="L98" s="215" t="n">
        <f aca="false">ROUND(F98*$E98,1)</f>
        <v>0</v>
      </c>
      <c r="M98" s="157" t="n">
        <f aca="false">ROUND(E98*H98,2)</f>
        <v>0</v>
      </c>
      <c r="N98" s="157" t="n">
        <f aca="false">ROUND(I98*E98,2)</f>
        <v>0</v>
      </c>
      <c r="O98" s="157" t="n">
        <f aca="false">ROUND(J98*E98,2)</f>
        <v>0</v>
      </c>
      <c r="P98" s="158" t="n">
        <f aca="false">ROUND(M98+N98+O98,2)</f>
        <v>0</v>
      </c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</row>
    <row r="99" s="211" customFormat="true" ht="25.35" hidden="false" customHeight="false" outlineLevel="0" collapsed="false">
      <c r="A99" s="148" t="n">
        <v>31</v>
      </c>
      <c r="B99" s="149" t="s">
        <v>67</v>
      </c>
      <c r="C99" s="326" t="s">
        <v>328</v>
      </c>
      <c r="D99" s="320" t="s">
        <v>102</v>
      </c>
      <c r="E99" s="321" t="n">
        <v>28</v>
      </c>
      <c r="F99" s="23"/>
      <c r="G99" s="151"/>
      <c r="H99" s="153"/>
      <c r="I99" s="153"/>
      <c r="J99" s="153"/>
      <c r="K99" s="317" t="n">
        <f aca="false">ROUND(SUM(J99+H99+I99),2)</f>
        <v>0</v>
      </c>
      <c r="L99" s="215" t="n">
        <f aca="false">ROUND(F99*$E99,1)</f>
        <v>0</v>
      </c>
      <c r="M99" s="157" t="n">
        <f aca="false">ROUND(E99*H99,2)</f>
        <v>0</v>
      </c>
      <c r="N99" s="157" t="n">
        <f aca="false">ROUND(I99*E99,2)</f>
        <v>0</v>
      </c>
      <c r="O99" s="157" t="n">
        <f aca="false">ROUND(J99*E99,2)</f>
        <v>0</v>
      </c>
      <c r="P99" s="158" t="n">
        <f aca="false">ROUND(M99+N99+O99,2)</f>
        <v>0</v>
      </c>
      <c r="AMI99" s="0"/>
      <c r="AMJ99" s="0"/>
    </row>
    <row r="100" customFormat="false" ht="13.4" hidden="false" customHeight="false" outlineLevel="1" collapsed="false">
      <c r="A100" s="148"/>
      <c r="B100" s="314"/>
      <c r="C100" s="315" t="s">
        <v>160</v>
      </c>
      <c r="D100" s="151" t="s">
        <v>104</v>
      </c>
      <c r="E100" s="316" t="n">
        <v>1</v>
      </c>
      <c r="F100" s="145"/>
      <c r="G100" s="151"/>
      <c r="H100" s="153"/>
      <c r="I100" s="153"/>
      <c r="J100" s="170"/>
      <c r="K100" s="317" t="n">
        <f aca="false">ROUND(SUM(J100+H100+I100),2)</f>
        <v>0</v>
      </c>
      <c r="L100" s="215" t="n">
        <f aca="false">ROUND(F100*$E100,1)</f>
        <v>0</v>
      </c>
      <c r="M100" s="157" t="n">
        <f aca="false">ROUND(E100*H100,2)</f>
        <v>0</v>
      </c>
      <c r="N100" s="157" t="n">
        <f aca="false">ROUND(I100*E100,2)</f>
        <v>0</v>
      </c>
      <c r="O100" s="157" t="n">
        <f aca="false">ROUND(J100*E100,2)</f>
        <v>0</v>
      </c>
      <c r="P100" s="158" t="n">
        <f aca="false">ROUND(M100+N100+O100,2)</f>
        <v>0</v>
      </c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</row>
    <row r="101" customFormat="false" ht="13.4" hidden="false" customHeight="false" outlineLevel="1" collapsed="false">
      <c r="A101" s="148"/>
      <c r="B101" s="314"/>
      <c r="C101" s="315" t="s">
        <v>329</v>
      </c>
      <c r="D101" s="151" t="s">
        <v>110</v>
      </c>
      <c r="E101" s="316" t="n">
        <v>250</v>
      </c>
      <c r="F101" s="145"/>
      <c r="G101" s="151"/>
      <c r="H101" s="153"/>
      <c r="I101" s="153"/>
      <c r="J101" s="170"/>
      <c r="K101" s="317" t="n">
        <f aca="false">ROUND(SUM(J101+H101+I101),2)</f>
        <v>0</v>
      </c>
      <c r="L101" s="215" t="n">
        <f aca="false">ROUND(F101*$E101,1)</f>
        <v>0</v>
      </c>
      <c r="M101" s="157" t="n">
        <f aca="false">ROUND(E101*H101,2)</f>
        <v>0</v>
      </c>
      <c r="N101" s="157" t="n">
        <f aca="false">ROUND(I101*E101,2)</f>
        <v>0</v>
      </c>
      <c r="O101" s="157" t="n">
        <f aca="false">ROUND(J101*E101,2)</f>
        <v>0</v>
      </c>
      <c r="P101" s="158" t="n">
        <f aca="false">ROUND(M101+N101+O101,2)</f>
        <v>0</v>
      </c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</row>
    <row r="102" s="322" customFormat="true" ht="25.35" hidden="false" customHeight="false" outlineLevel="0" collapsed="false">
      <c r="A102" s="318" t="n">
        <v>32</v>
      </c>
      <c r="B102" s="149" t="s">
        <v>67</v>
      </c>
      <c r="C102" s="319" t="s">
        <v>163</v>
      </c>
      <c r="D102" s="320" t="s">
        <v>102</v>
      </c>
      <c r="E102" s="321" t="n">
        <v>28</v>
      </c>
      <c r="F102" s="23"/>
      <c r="G102" s="151"/>
      <c r="H102" s="153"/>
      <c r="I102" s="153"/>
      <c r="J102" s="153"/>
      <c r="K102" s="317" t="n">
        <f aca="false">ROUND(SUM(J102+H102+I102),2)</f>
        <v>0</v>
      </c>
      <c r="L102" s="215" t="n">
        <f aca="false">ROUND(F102*$E102,1)</f>
        <v>0</v>
      </c>
      <c r="M102" s="157" t="n">
        <f aca="false">ROUND(E102*H102,2)</f>
        <v>0</v>
      </c>
      <c r="N102" s="157" t="n">
        <f aca="false">ROUND(I102*E102,2)</f>
        <v>0</v>
      </c>
      <c r="O102" s="157" t="n">
        <f aca="false">ROUND(J102*E102,2)</f>
        <v>0</v>
      </c>
      <c r="P102" s="158" t="n">
        <f aca="false">ROUND(M102+N102+O102,2)</f>
        <v>0</v>
      </c>
      <c r="AMI102" s="0"/>
      <c r="AMJ102" s="0"/>
    </row>
    <row r="103" customFormat="false" ht="25.35" hidden="false" customHeight="false" outlineLevel="1" collapsed="false">
      <c r="A103" s="323"/>
      <c r="B103" s="324"/>
      <c r="C103" s="325" t="s">
        <v>164</v>
      </c>
      <c r="D103" s="320" t="s">
        <v>102</v>
      </c>
      <c r="E103" s="316" t="n">
        <v>29.4</v>
      </c>
      <c r="F103" s="327"/>
      <c r="G103" s="151"/>
      <c r="H103" s="153"/>
      <c r="I103" s="153"/>
      <c r="J103" s="214"/>
      <c r="K103" s="317" t="n">
        <f aca="false">ROUND(SUM(J103+H103+I103),2)</f>
        <v>0</v>
      </c>
      <c r="L103" s="215" t="n">
        <f aca="false">ROUND(F103*$E103,1)</f>
        <v>0</v>
      </c>
      <c r="M103" s="157" t="n">
        <f aca="false">ROUND(E103*H103,2)</f>
        <v>0</v>
      </c>
      <c r="N103" s="157" t="n">
        <f aca="false">ROUND(I103*E103,2)</f>
        <v>0</v>
      </c>
      <c r="O103" s="157" t="n">
        <f aca="false">ROUND(J103*E103,2)</f>
        <v>0</v>
      </c>
      <c r="P103" s="158" t="n">
        <f aca="false">ROUND(M103+N103+O103,2)</f>
        <v>0</v>
      </c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</row>
    <row r="104" customFormat="false" ht="25.35" hidden="false" customHeight="false" outlineLevel="0" collapsed="false">
      <c r="A104" s="318" t="n">
        <v>33</v>
      </c>
      <c r="B104" s="149" t="s">
        <v>67</v>
      </c>
      <c r="C104" s="372" t="s">
        <v>165</v>
      </c>
      <c r="D104" s="329" t="s">
        <v>166</v>
      </c>
      <c r="E104" s="316" t="n">
        <v>9.2</v>
      </c>
      <c r="F104" s="327"/>
      <c r="G104" s="151"/>
      <c r="H104" s="214"/>
      <c r="I104" s="153"/>
      <c r="J104" s="153"/>
      <c r="K104" s="317" t="n">
        <f aca="false">ROUND(SUM(J104+H104+I104),2)</f>
        <v>0</v>
      </c>
      <c r="L104" s="215" t="n">
        <f aca="false">ROUND(F104*$E104,1)</f>
        <v>0</v>
      </c>
      <c r="M104" s="157" t="n">
        <f aca="false">ROUND(E104*H104,2)</f>
        <v>0</v>
      </c>
      <c r="N104" s="157" t="n">
        <f aca="false">ROUND(I104*E104,2)</f>
        <v>0</v>
      </c>
      <c r="O104" s="157" t="n">
        <f aca="false">ROUND(J104*E104,2)</f>
        <v>0</v>
      </c>
      <c r="P104" s="158" t="n">
        <f aca="false">ROUND(M104+N104+O104,2)</f>
        <v>0</v>
      </c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</row>
    <row r="105" customFormat="false" ht="13.4" hidden="false" customHeight="false" outlineLevel="1" collapsed="false">
      <c r="A105" s="323"/>
      <c r="B105" s="324"/>
      <c r="C105" s="334" t="s">
        <v>167</v>
      </c>
      <c r="D105" s="373" t="s">
        <v>166</v>
      </c>
      <c r="E105" s="316" t="n">
        <v>10.1</v>
      </c>
      <c r="F105" s="335"/>
      <c r="G105" s="151" t="n">
        <v>0</v>
      </c>
      <c r="H105" s="214" t="n">
        <f aca="false">ROUND(F105*G105,2)</f>
        <v>0</v>
      </c>
      <c r="I105" s="153"/>
      <c r="J105" s="153" t="n">
        <v>0</v>
      </c>
      <c r="K105" s="317" t="n">
        <f aca="false">ROUND(SUM(J105+H105+I105),2)</f>
        <v>0</v>
      </c>
      <c r="L105" s="215" t="n">
        <f aca="false">ROUND(F105*$E105,1)</f>
        <v>0</v>
      </c>
      <c r="M105" s="157" t="n">
        <f aca="false">ROUND(E105*H105,2)</f>
        <v>0</v>
      </c>
      <c r="N105" s="157" t="n">
        <f aca="false">ROUND(I105*E105,2)</f>
        <v>0</v>
      </c>
      <c r="O105" s="157" t="n">
        <f aca="false">ROUND(J105*E105,2)</f>
        <v>0</v>
      </c>
      <c r="P105" s="374" t="n">
        <f aca="false">ROUND(M105+N105+O105,2)</f>
        <v>0</v>
      </c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</row>
    <row r="106" customFormat="false" ht="13.4" hidden="false" customHeight="false" outlineLevel="1" collapsed="false">
      <c r="A106" s="323"/>
      <c r="B106" s="324"/>
      <c r="C106" s="334" t="s">
        <v>168</v>
      </c>
      <c r="D106" s="320" t="s">
        <v>104</v>
      </c>
      <c r="E106" s="316" t="n">
        <v>0.2</v>
      </c>
      <c r="F106" s="335"/>
      <c r="G106" s="151" t="n">
        <v>0</v>
      </c>
      <c r="H106" s="214" t="n">
        <f aca="false">ROUND(F106*G106,2)</f>
        <v>0</v>
      </c>
      <c r="I106" s="153"/>
      <c r="J106" s="153" t="n">
        <v>0</v>
      </c>
      <c r="K106" s="317" t="n">
        <f aca="false">ROUND(SUM(J106+H106+I106),2)</f>
        <v>0</v>
      </c>
      <c r="L106" s="215" t="n">
        <f aca="false">ROUND(F106*$E106,1)</f>
        <v>0</v>
      </c>
      <c r="M106" s="157" t="n">
        <f aca="false">ROUND(E106*H106,2)</f>
        <v>0</v>
      </c>
      <c r="N106" s="157" t="n">
        <f aca="false">ROUND(I106*E106,2)</f>
        <v>0</v>
      </c>
      <c r="O106" s="157" t="n">
        <f aca="false">ROUND(J106*E106,2)</f>
        <v>0</v>
      </c>
      <c r="P106" s="374" t="n">
        <f aca="false">ROUND(M106+N106+O106,2)</f>
        <v>0</v>
      </c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</row>
    <row r="107" s="211" customFormat="true" ht="13.4" hidden="false" customHeight="false" outlineLevel="0" collapsed="false">
      <c r="A107" s="148"/>
      <c r="B107" s="259"/>
      <c r="C107" s="260" t="s">
        <v>330</v>
      </c>
      <c r="D107" s="245"/>
      <c r="E107" s="206"/>
      <c r="F107" s="217"/>
      <c r="G107" s="217"/>
      <c r="H107" s="217"/>
      <c r="I107" s="217"/>
      <c r="J107" s="217"/>
      <c r="K107" s="217"/>
      <c r="L107" s="246" t="n">
        <f aca="false">SUM(L90:L106)</f>
        <v>0</v>
      </c>
      <c r="M107" s="370" t="n">
        <f aca="false">SUM(M90:M106)</f>
        <v>0</v>
      </c>
      <c r="N107" s="370" t="n">
        <f aca="false">SUM(N90:N106)</f>
        <v>0</v>
      </c>
      <c r="O107" s="370" t="n">
        <f aca="false">SUM(O90:O106)</f>
        <v>0</v>
      </c>
      <c r="P107" s="370" t="n">
        <f aca="false">SUM(P90:P106)</f>
        <v>0</v>
      </c>
      <c r="AMI107" s="0"/>
      <c r="AMJ107" s="0"/>
    </row>
    <row r="108" s="180" customFormat="true" ht="12.8" hidden="false" customHeight="false" outlineLevel="0" collapsed="false">
      <c r="A108" s="166"/>
      <c r="B108" s="272"/>
      <c r="C108" s="273"/>
      <c r="D108" s="166"/>
      <c r="E108" s="166"/>
      <c r="F108" s="166"/>
      <c r="G108" s="166"/>
      <c r="H108" s="166"/>
      <c r="I108" s="166"/>
      <c r="J108" s="166"/>
      <c r="K108" s="166"/>
      <c r="L108" s="274"/>
      <c r="M108" s="275"/>
      <c r="N108" s="275"/>
      <c r="O108" s="275"/>
      <c r="P108" s="275"/>
      <c r="AMI108" s="0"/>
      <c r="AMJ108" s="0"/>
    </row>
    <row r="109" customFormat="false" ht="13.4" hidden="false" customHeight="false" outlineLevel="0" collapsed="false">
      <c r="A109" s="151"/>
      <c r="B109" s="174"/>
      <c r="C109" s="175"/>
      <c r="D109" s="21"/>
      <c r="E109" s="21"/>
      <c r="F109" s="22"/>
      <c r="G109" s="22"/>
      <c r="H109" s="22"/>
      <c r="I109" s="22"/>
      <c r="J109" s="176" t="s">
        <v>91</v>
      </c>
      <c r="K109" s="22"/>
      <c r="L109" s="177" t="n">
        <f aca="false">L24+L49+L63+L77+L89+L107</f>
        <v>0</v>
      </c>
      <c r="M109" s="178" t="n">
        <f aca="false">M24+M49+M63+M77+M89+M107</f>
        <v>0</v>
      </c>
      <c r="N109" s="178" t="n">
        <f aca="false">N24+N49+N63+N77+N89+N107</f>
        <v>0</v>
      </c>
      <c r="O109" s="178" t="n">
        <f aca="false">O24+O49+O63+O77+O89+O107</f>
        <v>0</v>
      </c>
      <c r="P109" s="178" t="n">
        <f aca="false">P24+P49+P63+P77+P89+P107</f>
        <v>0</v>
      </c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</row>
    <row r="110" s="284" customFormat="true" ht="6" hidden="false" customHeight="true" outlineLevel="0" collapsed="false">
      <c r="A110" s="277"/>
      <c r="B110" s="278"/>
      <c r="C110" s="279"/>
      <c r="D110" s="280"/>
      <c r="E110" s="280"/>
      <c r="F110" s="281"/>
      <c r="G110" s="281"/>
      <c r="H110" s="281"/>
      <c r="I110" s="280"/>
      <c r="J110" s="186"/>
      <c r="K110" s="281"/>
      <c r="L110" s="282"/>
      <c r="M110" s="283"/>
      <c r="N110" s="283"/>
      <c r="O110" s="283"/>
      <c r="P110" s="283"/>
      <c r="AMI110" s="0"/>
      <c r="AMJ110" s="0"/>
    </row>
    <row r="111" s="287" customFormat="true" ht="13.8" hidden="false" customHeight="false" outlineLevel="0" collapsed="false">
      <c r="A111" s="189"/>
      <c r="B111" s="201"/>
      <c r="C111" s="285"/>
      <c r="D111" s="190"/>
      <c r="E111" s="190"/>
      <c r="F111" s="33"/>
      <c r="G111" s="33"/>
      <c r="H111" s="33"/>
      <c r="I111" s="190"/>
      <c r="J111" s="33"/>
      <c r="K111" s="33"/>
      <c r="L111" s="286"/>
      <c r="M111" s="33"/>
      <c r="N111" s="33"/>
      <c r="O111" s="186"/>
      <c r="P111" s="192"/>
      <c r="AMI111" s="0"/>
      <c r="AMJ111" s="0"/>
    </row>
    <row r="112" s="193" customFormat="true" ht="13.8" hidden="false" customHeight="false" outlineLevel="0" collapsed="false">
      <c r="A112" s="288"/>
      <c r="B112" s="199"/>
      <c r="C112" s="191" t="s">
        <v>92</v>
      </c>
      <c r="D112" s="191"/>
      <c r="E112" s="1"/>
      <c r="F112" s="33"/>
      <c r="G112" s="1"/>
      <c r="H112" s="1"/>
      <c r="I112" s="191"/>
      <c r="J112" s="1"/>
      <c r="K112" s="1"/>
      <c r="L112" s="1"/>
      <c r="M112" s="191"/>
      <c r="N112" s="1"/>
      <c r="O112" s="180"/>
      <c r="P112" s="1"/>
      <c r="AMI112" s="0"/>
      <c r="AMJ112" s="0"/>
    </row>
    <row r="113" customFormat="false" ht="12.8" hidden="false" customHeight="false" outlineLevel="0" collapsed="false">
      <c r="A113" s="288"/>
      <c r="B113" s="199"/>
      <c r="C113" s="44" t="s">
        <v>23</v>
      </c>
      <c r="E113" s="1"/>
      <c r="F113" s="33"/>
      <c r="L113" s="1"/>
      <c r="M113" s="180"/>
      <c r="O113" s="180"/>
    </row>
  </sheetData>
  <mergeCells count="17">
    <mergeCell ref="A13:A15"/>
    <mergeCell ref="B13:B15"/>
    <mergeCell ref="D13:K13"/>
    <mergeCell ref="L13:P13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</mergeCells>
  <conditionalFormatting sqref="D106">
    <cfRule type="cellIs" priority="2" operator="equal" aboveAverage="0" equalAverage="0" bottom="0" percent="0" rank="0" text="" dxfId="0">
      <formula>0</formula>
    </cfRule>
    <cfRule type="expression" priority="3" aboveAverage="0" equalAverage="0" bottom="0" percent="0" rank="0" text="" dxfId="1">
      <formula>NA()</formula>
    </cfRule>
  </conditionalFormatting>
  <printOptions headings="false" gridLines="false" gridLinesSet="true" horizontalCentered="true" verticalCentered="false"/>
  <pageMargins left="0" right="0" top="0.7875" bottom="0.590972222222222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1:108"/>
  <sheetViews>
    <sheetView windowProtection="false" showFormulas="false" showGridLines="true" showRowColHeaders="true" showZeros="false" rightToLeft="false" tabSelected="false" showOutlineSymbols="true" defaultGridColor="true" view="normal" topLeftCell="B67" colorId="64" zoomScale="85" zoomScaleNormal="85" zoomScalePageLayoutView="90" workbookViewId="0">
      <selection pane="topLeft" activeCell="D92" activeCellId="0" sqref="D92"/>
    </sheetView>
  </sheetViews>
  <sheetFormatPr defaultRowHeight="12.75"/>
  <cols>
    <col collapsed="false" hidden="true" max="1" min="1" style="103" width="0"/>
    <col collapsed="false" hidden="false" max="2" min="2" style="194" width="4.72448979591837"/>
    <col collapsed="false" hidden="false" max="3" min="3" style="195" width="4.32142857142857"/>
    <col collapsed="false" hidden="false" max="4" min="4" style="1" width="46.3010204081633"/>
    <col collapsed="false" hidden="false" max="5" min="5" style="1" width="6.47959183673469"/>
    <col collapsed="false" hidden="false" max="6" min="6" style="103" width="9.31632653061224"/>
    <col collapsed="false" hidden="false" max="7" min="7" style="104" width="6.88265306122449"/>
    <col collapsed="false" hidden="false" max="8" min="8" style="1" width="7.4234693877551"/>
    <col collapsed="false" hidden="false" max="9" min="9" style="1" width="8.10204081632653"/>
    <col collapsed="false" hidden="false" max="10" min="10" style="1" width="11.5204081632653"/>
    <col collapsed="false" hidden="false" max="11" min="11" style="1" width="8.10204081632653"/>
    <col collapsed="false" hidden="false" max="12" min="12" style="1" width="9.17857142857143"/>
    <col collapsed="false" hidden="false" max="13" min="13" style="196" width="8.10204081632653"/>
    <col collapsed="false" hidden="false" max="14" min="14" style="1" width="10.3928571428571"/>
    <col collapsed="false" hidden="false" max="15" min="15" style="1" width="10.6632653061225"/>
    <col collapsed="false" hidden="false" max="16" min="16" style="1" width="10.3928571428571"/>
    <col collapsed="false" hidden="false" max="17" min="17" style="1" width="10.6632653061225"/>
    <col collapsed="false" hidden="false" max="1025" min="18" style="1" width="9.04591836734694"/>
  </cols>
  <sheetData>
    <row r="1" customFormat="false" ht="14.25" hidden="true" customHeight="false" outlineLevel="1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2" t="s">
        <v>0</v>
      </c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true" customHeight="false" outlineLevel="1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197"/>
      <c r="O2" s="197"/>
      <c r="P2" s="197"/>
      <c r="Q2" s="197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true" customHeight="false" outlineLevel="1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3"/>
      <c r="O3" s="3"/>
      <c r="P3" s="4" t="s">
        <v>1</v>
      </c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3.25" hidden="false" customHeight="false" outlineLevel="0" collapsed="false">
      <c r="A4" s="0"/>
      <c r="B4" s="0"/>
      <c r="C4" s="0"/>
      <c r="D4" s="0"/>
      <c r="E4" s="0"/>
      <c r="F4" s="0"/>
      <c r="G4" s="0"/>
      <c r="H4" s="0"/>
      <c r="I4" s="113" t="s">
        <v>331</v>
      </c>
      <c r="J4" s="0"/>
      <c r="K4" s="0"/>
      <c r="L4" s="0"/>
      <c r="M4" s="0"/>
      <c r="N4" s="3"/>
      <c r="O4" s="3"/>
      <c r="P4" s="4"/>
      <c r="Q4" s="6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3.25" hidden="false" customHeight="false" outlineLevel="0" collapsed="false">
      <c r="A5" s="0"/>
      <c r="B5" s="0"/>
      <c r="C5" s="0"/>
      <c r="D5" s="0"/>
      <c r="E5" s="0"/>
      <c r="F5" s="0"/>
      <c r="G5" s="0"/>
      <c r="H5" s="0"/>
      <c r="I5" s="114" t="s">
        <v>332</v>
      </c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0"/>
      <c r="B6" s="0"/>
      <c r="C6" s="0"/>
      <c r="D6" s="10" t="s">
        <v>6</v>
      </c>
      <c r="E6" s="115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0"/>
      <c r="B7" s="198"/>
      <c r="C7" s="199"/>
      <c r="D7" s="10" t="s">
        <v>7</v>
      </c>
      <c r="E7" s="115"/>
      <c r="F7" s="1"/>
      <c r="G7" s="0"/>
      <c r="H7" s="0"/>
      <c r="I7" s="0"/>
      <c r="J7" s="0"/>
      <c r="K7" s="0"/>
      <c r="L7" s="0"/>
      <c r="M7" s="1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0"/>
      <c r="B8" s="198"/>
      <c r="C8" s="199"/>
      <c r="D8" s="10" t="s">
        <v>8</v>
      </c>
      <c r="E8" s="115"/>
      <c r="F8" s="1"/>
      <c r="G8" s="0"/>
      <c r="H8" s="0"/>
      <c r="I8" s="0"/>
      <c r="J8" s="0"/>
      <c r="K8" s="0"/>
      <c r="L8" s="0"/>
      <c r="M8" s="1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false" outlineLevel="0" collapsed="false">
      <c r="A9" s="0"/>
      <c r="B9" s="0"/>
      <c r="C9" s="0"/>
      <c r="D9" s="10" t="s">
        <v>9</v>
      </c>
      <c r="E9" s="115"/>
      <c r="F9" s="0"/>
      <c r="G9" s="0"/>
      <c r="H9" s="0"/>
      <c r="I9" s="0"/>
      <c r="J9" s="0"/>
      <c r="K9" s="0"/>
      <c r="L9" s="0"/>
      <c r="M9" s="0"/>
      <c r="N9" s="0"/>
      <c r="O9" s="6" t="s">
        <v>31</v>
      </c>
      <c r="P9" s="116" t="n">
        <f aca="false">Q102</f>
        <v>0</v>
      </c>
      <c r="Q9" s="1" t="s">
        <v>52</v>
      </c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120" customFormat="true" ht="14.25" hidden="false" customHeight="false" outlineLevel="0" collapsed="false">
      <c r="A10" s="202"/>
      <c r="B10" s="200"/>
      <c r="C10" s="201"/>
      <c r="D10" s="10" t="s">
        <v>51</v>
      </c>
      <c r="F10" s="202"/>
      <c r="G10" s="121"/>
      <c r="M10" s="203"/>
    </row>
    <row r="11" customFormat="false" ht="14.25" hidden="false" customHeight="false" outlineLevel="0" collapsed="false">
      <c r="A11" s="202"/>
      <c r="B11" s="200"/>
      <c r="C11" s="201"/>
      <c r="D11" s="0"/>
      <c r="E11" s="120"/>
      <c r="F11" s="202"/>
      <c r="G11" s="121"/>
      <c r="H11" s="120"/>
      <c r="I11" s="120"/>
      <c r="J11" s="120"/>
      <c r="K11" s="120"/>
      <c r="L11" s="120"/>
      <c r="M11" s="203"/>
      <c r="N11" s="122" t="s">
        <v>10</v>
      </c>
      <c r="O11" s="120"/>
      <c r="P11" s="120"/>
      <c r="Q11" s="123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4.25" hidden="false" customHeight="false" outlineLevel="0" collapsed="false">
      <c r="A12" s="202"/>
      <c r="B12" s="200"/>
      <c r="C12" s="201"/>
      <c r="D12" s="0"/>
      <c r="E12" s="120"/>
      <c r="F12" s="202"/>
      <c r="G12" s="121"/>
      <c r="H12" s="120"/>
      <c r="I12" s="120"/>
      <c r="J12" s="120"/>
      <c r="K12" s="120"/>
      <c r="L12" s="120"/>
      <c r="M12" s="203"/>
      <c r="N12" s="0"/>
      <c r="O12" s="120"/>
      <c r="P12" s="120"/>
      <c r="Q12" s="123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0"/>
      <c r="B13" s="124" t="s">
        <v>11</v>
      </c>
      <c r="C13" s="125" t="s">
        <v>95</v>
      </c>
      <c r="D13" s="126"/>
      <c r="E13" s="127" t="s">
        <v>54</v>
      </c>
      <c r="F13" s="127"/>
      <c r="G13" s="127"/>
      <c r="H13" s="127"/>
      <c r="I13" s="127"/>
      <c r="J13" s="127"/>
      <c r="K13" s="127"/>
      <c r="L13" s="127"/>
      <c r="M13" s="127" t="s">
        <v>55</v>
      </c>
      <c r="N13" s="127"/>
      <c r="O13" s="127"/>
      <c r="P13" s="127"/>
      <c r="Q13" s="127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59.25" hidden="false" customHeight="true" outlineLevel="0" collapsed="false">
      <c r="A14" s="0"/>
      <c r="B14" s="124"/>
      <c r="C14" s="125"/>
      <c r="D14" s="128" t="s">
        <v>56</v>
      </c>
      <c r="E14" s="129" t="s">
        <v>57</v>
      </c>
      <c r="F14" s="130" t="s">
        <v>58</v>
      </c>
      <c r="G14" s="130" t="s">
        <v>59</v>
      </c>
      <c r="H14" s="130" t="s">
        <v>60</v>
      </c>
      <c r="I14" s="130" t="s">
        <v>61</v>
      </c>
      <c r="J14" s="130" t="s">
        <v>62</v>
      </c>
      <c r="K14" s="130" t="s">
        <v>63</v>
      </c>
      <c r="L14" s="131" t="s">
        <v>64</v>
      </c>
      <c r="M14" s="130" t="s">
        <v>65</v>
      </c>
      <c r="N14" s="130" t="s">
        <v>61</v>
      </c>
      <c r="O14" s="130" t="s">
        <v>62</v>
      </c>
      <c r="P14" s="130" t="s">
        <v>63</v>
      </c>
      <c r="Q14" s="132" t="s">
        <v>66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0.5" hidden="false" customHeight="true" outlineLevel="0" collapsed="false">
      <c r="A15" s="0"/>
      <c r="B15" s="124"/>
      <c r="C15" s="125"/>
      <c r="D15" s="133"/>
      <c r="E15" s="129"/>
      <c r="F15" s="130"/>
      <c r="G15" s="130"/>
      <c r="H15" s="130"/>
      <c r="I15" s="130"/>
      <c r="J15" s="130"/>
      <c r="K15" s="130"/>
      <c r="L15" s="131"/>
      <c r="M15" s="130"/>
      <c r="N15" s="130"/>
      <c r="O15" s="130"/>
      <c r="P15" s="130"/>
      <c r="Q15" s="132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140" customFormat="true" ht="8.25" hidden="false" customHeight="false" outlineLevel="0" collapsed="false">
      <c r="B16" s="134" t="n">
        <v>1</v>
      </c>
      <c r="C16" s="135" t="n">
        <v>2</v>
      </c>
      <c r="D16" s="136" t="n">
        <v>3</v>
      </c>
      <c r="E16" s="136" t="n">
        <v>4</v>
      </c>
      <c r="F16" s="136" t="n">
        <v>5</v>
      </c>
      <c r="G16" s="136" t="n">
        <v>6</v>
      </c>
      <c r="H16" s="137" t="n">
        <v>7</v>
      </c>
      <c r="I16" s="136" t="n">
        <v>8</v>
      </c>
      <c r="J16" s="136" t="n">
        <v>9</v>
      </c>
      <c r="K16" s="136" t="n">
        <v>10</v>
      </c>
      <c r="L16" s="138" t="n">
        <v>11</v>
      </c>
      <c r="M16" s="136" t="n">
        <v>12</v>
      </c>
      <c r="N16" s="136" t="n">
        <v>13</v>
      </c>
      <c r="O16" s="136" t="n">
        <v>14</v>
      </c>
      <c r="P16" s="136" t="n">
        <v>15</v>
      </c>
      <c r="Q16" s="139" t="n">
        <v>16</v>
      </c>
    </row>
    <row r="17" s="211" customFormat="true" ht="12.75" hidden="false" customHeight="false" outlineLevel="0" collapsed="false">
      <c r="A17" s="159"/>
      <c r="B17" s="151"/>
      <c r="C17" s="204"/>
      <c r="D17" s="338" t="s">
        <v>269</v>
      </c>
      <c r="E17" s="206"/>
      <c r="F17" s="206"/>
      <c r="G17" s="206"/>
      <c r="H17" s="151"/>
      <c r="I17" s="206"/>
      <c r="J17" s="153"/>
      <c r="K17" s="153"/>
      <c r="L17" s="208"/>
      <c r="M17" s="209"/>
      <c r="N17" s="210"/>
      <c r="O17" s="210"/>
      <c r="P17" s="210"/>
      <c r="Q17" s="210"/>
    </row>
    <row r="18" customFormat="false" ht="25.5" hidden="false" customHeight="false" outlineLevel="0" collapsed="false">
      <c r="A18" s="159"/>
      <c r="B18" s="148" t="n">
        <v>1</v>
      </c>
      <c r="C18" s="149" t="s">
        <v>67</v>
      </c>
      <c r="D18" s="212" t="s">
        <v>333</v>
      </c>
      <c r="E18" s="206" t="s">
        <v>73</v>
      </c>
      <c r="F18" s="255" t="n">
        <v>1</v>
      </c>
      <c r="G18" s="151"/>
      <c r="H18" s="151"/>
      <c r="I18" s="153"/>
      <c r="J18" s="153"/>
      <c r="K18" s="153"/>
      <c r="L18" s="155" t="n">
        <f aca="false">ROUND(SUM(K18+I18+J18),2)</f>
        <v>0</v>
      </c>
      <c r="M18" s="215" t="n">
        <f aca="false">ROUND(G18*$F18,1)</f>
        <v>0</v>
      </c>
      <c r="N18" s="157" t="n">
        <f aca="false">ROUND(F18*I18,2)</f>
        <v>0</v>
      </c>
      <c r="O18" s="157" t="n">
        <f aca="false">ROUND(J18*F18,2)</f>
        <v>0</v>
      </c>
      <c r="P18" s="157" t="n">
        <f aca="false">ROUND(K18*F18,2)</f>
        <v>0</v>
      </c>
      <c r="Q18" s="158" t="n">
        <f aca="false">ROUND(N18+O18+P18,2)</f>
        <v>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159"/>
      <c r="B19" s="148" t="n">
        <v>2</v>
      </c>
      <c r="C19" s="149" t="s">
        <v>67</v>
      </c>
      <c r="D19" s="212" t="s">
        <v>334</v>
      </c>
      <c r="E19" s="206" t="s">
        <v>166</v>
      </c>
      <c r="F19" s="254" t="n">
        <v>179</v>
      </c>
      <c r="G19" s="151"/>
      <c r="H19" s="151"/>
      <c r="I19" s="153"/>
      <c r="J19" s="153"/>
      <c r="K19" s="153"/>
      <c r="L19" s="155" t="n">
        <f aca="false">ROUND(SUM(K19+I19+J19),2)</f>
        <v>0</v>
      </c>
      <c r="M19" s="215" t="n">
        <f aca="false">ROUND(G19*$F19,1)</f>
        <v>0</v>
      </c>
      <c r="N19" s="157" t="n">
        <f aca="false">ROUND(F19*I19,2)</f>
        <v>0</v>
      </c>
      <c r="O19" s="157" t="n">
        <f aca="false">ROUND(J19*F19,2)</f>
        <v>0</v>
      </c>
      <c r="P19" s="157" t="n">
        <f aca="false">ROUND(K19*F19,2)</f>
        <v>0</v>
      </c>
      <c r="Q19" s="158" t="n">
        <f aca="false">ROUND(N19+O19+P19,2)</f>
        <v>0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5.5" hidden="false" customHeight="false" outlineLevel="0" collapsed="false">
      <c r="A20" s="159"/>
      <c r="B20" s="148" t="n">
        <v>3</v>
      </c>
      <c r="C20" s="149" t="s">
        <v>67</v>
      </c>
      <c r="D20" s="212" t="s">
        <v>335</v>
      </c>
      <c r="E20" s="206" t="s">
        <v>90</v>
      </c>
      <c r="F20" s="254" t="n">
        <v>508</v>
      </c>
      <c r="G20" s="151"/>
      <c r="H20" s="151"/>
      <c r="I20" s="153"/>
      <c r="J20" s="153"/>
      <c r="K20" s="153"/>
      <c r="L20" s="155" t="n">
        <f aca="false">ROUND(SUM(K20+I20+J20),2)</f>
        <v>0</v>
      </c>
      <c r="M20" s="215" t="n">
        <f aca="false">ROUND(G20*$F20,1)</f>
        <v>0</v>
      </c>
      <c r="N20" s="157" t="n">
        <f aca="false">ROUND(F20*I20,2)</f>
        <v>0</v>
      </c>
      <c r="O20" s="157" t="n">
        <f aca="false">ROUND(J20*F20,2)</f>
        <v>0</v>
      </c>
      <c r="P20" s="157" t="n">
        <f aca="false">ROUND(K20*F20,2)</f>
        <v>0</v>
      </c>
      <c r="Q20" s="158" t="n">
        <f aca="false">ROUND(N20+O20+P20,2)</f>
        <v>0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4.25" hidden="false" customHeight="true" outlineLevel="0" collapsed="false">
      <c r="A21" s="159" t="s">
        <v>336</v>
      </c>
      <c r="B21" s="148" t="n">
        <v>4</v>
      </c>
      <c r="C21" s="149" t="s">
        <v>67</v>
      </c>
      <c r="D21" s="212" t="s">
        <v>99</v>
      </c>
      <c r="E21" s="206" t="s">
        <v>98</v>
      </c>
      <c r="F21" s="23" t="n">
        <v>7.5</v>
      </c>
      <c r="G21" s="23"/>
      <c r="H21" s="151"/>
      <c r="I21" s="214"/>
      <c r="J21" s="153"/>
      <c r="K21" s="153"/>
      <c r="L21" s="155" t="n">
        <f aca="false">ROUND(SUM(K21+I21+J21),2)</f>
        <v>0</v>
      </c>
      <c r="M21" s="215" t="n">
        <f aca="false">ROUND(G21*$F21,1)</f>
        <v>0</v>
      </c>
      <c r="N21" s="157" t="n">
        <f aca="false">ROUND(F21*I21,2)</f>
        <v>0</v>
      </c>
      <c r="O21" s="157" t="n">
        <f aca="false">ROUND(J21*F21,2)</f>
        <v>0</v>
      </c>
      <c r="P21" s="157" t="n">
        <f aca="false">ROUND(K21*F21,2)</f>
        <v>0</v>
      </c>
      <c r="Q21" s="158" t="n">
        <f aca="false">ROUND(N21+O21+P21,2)</f>
        <v>0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4.25" hidden="false" customHeight="false" outlineLevel="0" collapsed="false">
      <c r="A22" s="159" t="s">
        <v>336</v>
      </c>
      <c r="B22" s="148" t="n">
        <v>5</v>
      </c>
      <c r="C22" s="149" t="s">
        <v>67</v>
      </c>
      <c r="D22" s="212" t="s">
        <v>100</v>
      </c>
      <c r="E22" s="206" t="s">
        <v>77</v>
      </c>
      <c r="F22" s="292" t="n">
        <v>1</v>
      </c>
      <c r="G22" s="217"/>
      <c r="H22" s="151"/>
      <c r="I22" s="214"/>
      <c r="J22" s="153"/>
      <c r="K22" s="153"/>
      <c r="L22" s="155" t="n">
        <f aca="false">ROUND(SUM(K22+I22+J22),2)</f>
        <v>0</v>
      </c>
      <c r="M22" s="215" t="n">
        <f aca="false">ROUND(G22*$F22,1)</f>
        <v>0</v>
      </c>
      <c r="N22" s="157" t="n">
        <f aca="false">ROUND(F22*I22,2)</f>
        <v>0</v>
      </c>
      <c r="O22" s="157" t="n">
        <f aca="false">ROUND(J22*F22,2)</f>
        <v>0</v>
      </c>
      <c r="P22" s="157" t="n">
        <f aca="false">ROUND(K22*F22,2)</f>
        <v>0</v>
      </c>
      <c r="Q22" s="158" t="n">
        <f aca="false">ROUND(N22+O22+P22,2)</f>
        <v>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159"/>
      <c r="B23" s="148"/>
      <c r="C23" s="243"/>
      <c r="D23" s="244" t="s">
        <v>275</v>
      </c>
      <c r="E23" s="245"/>
      <c r="F23" s="206"/>
      <c r="G23" s="208"/>
      <c r="H23" s="208"/>
      <c r="I23" s="208"/>
      <c r="J23" s="153"/>
      <c r="K23" s="208"/>
      <c r="L23" s="208"/>
      <c r="M23" s="246" t="n">
        <f aca="false">SUM(M18:M22)</f>
        <v>0</v>
      </c>
      <c r="N23" s="247" t="n">
        <f aca="false">SUM(N18:N22)</f>
        <v>0</v>
      </c>
      <c r="O23" s="247" t="n">
        <f aca="false">SUM(O18:O22)</f>
        <v>0</v>
      </c>
      <c r="P23" s="247" t="n">
        <f aca="false">SUM(P18:P22)</f>
        <v>0</v>
      </c>
      <c r="Q23" s="248" t="n">
        <f aca="false">SUM(Q18:Q22)</f>
        <v>0</v>
      </c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365" customFormat="true" ht="12.75" hidden="false" customHeight="false" outlineLevel="0" collapsed="false">
      <c r="A24" s="375"/>
      <c r="B24" s="361"/>
      <c r="C24" s="362"/>
      <c r="D24" s="205" t="s">
        <v>337</v>
      </c>
      <c r="E24" s="363"/>
      <c r="F24" s="363"/>
      <c r="G24" s="364"/>
      <c r="H24" s="364"/>
      <c r="I24" s="364"/>
      <c r="J24" s="153"/>
      <c r="K24" s="364"/>
      <c r="L24" s="364"/>
      <c r="M24" s="274"/>
      <c r="N24" s="275"/>
      <c r="O24" s="275"/>
      <c r="P24" s="275"/>
      <c r="Q24" s="276"/>
    </row>
    <row r="25" s="211" customFormat="true" ht="37.3" hidden="false" customHeight="false" outlineLevel="0" collapsed="false">
      <c r="A25" s="159"/>
      <c r="B25" s="148" t="n">
        <v>6</v>
      </c>
      <c r="C25" s="149" t="s">
        <v>67</v>
      </c>
      <c r="D25" s="212" t="s">
        <v>338</v>
      </c>
      <c r="E25" s="206" t="s">
        <v>90</v>
      </c>
      <c r="F25" s="254" t="n">
        <v>472</v>
      </c>
      <c r="G25" s="151"/>
      <c r="H25" s="151"/>
      <c r="I25" s="153"/>
      <c r="J25" s="153"/>
      <c r="K25" s="153"/>
      <c r="L25" s="155" t="n">
        <f aca="false">ROUND(SUM(K25+I25+J25),2)</f>
        <v>0</v>
      </c>
      <c r="M25" s="215" t="n">
        <f aca="false">ROUND(G25*$F25,1)</f>
        <v>0</v>
      </c>
      <c r="N25" s="157" t="n">
        <f aca="false">ROUND(F25*I25,2)</f>
        <v>0</v>
      </c>
      <c r="O25" s="157" t="n">
        <f aca="false">ROUND(J25*F25,2)</f>
        <v>0</v>
      </c>
      <c r="P25" s="157" t="n">
        <f aca="false">ROUND(K25*F25,2)</f>
        <v>0</v>
      </c>
      <c r="Q25" s="158" t="n">
        <f aca="false">ROUND(N25+O25+P25,2)</f>
        <v>0</v>
      </c>
    </row>
    <row r="26" s="211" customFormat="true" ht="37.3" hidden="false" customHeight="false" outlineLevel="0" collapsed="false">
      <c r="A26" s="159"/>
      <c r="B26" s="148" t="n">
        <v>7</v>
      </c>
      <c r="C26" s="149" t="s">
        <v>67</v>
      </c>
      <c r="D26" s="212" t="s">
        <v>339</v>
      </c>
      <c r="E26" s="206" t="s">
        <v>90</v>
      </c>
      <c r="F26" s="254" t="n">
        <v>472</v>
      </c>
      <c r="G26" s="151"/>
      <c r="H26" s="151"/>
      <c r="I26" s="153"/>
      <c r="J26" s="153"/>
      <c r="K26" s="153"/>
      <c r="L26" s="155" t="n">
        <f aca="false">ROUND(SUM(K26+I26+J26),2)</f>
        <v>0</v>
      </c>
      <c r="M26" s="215" t="n">
        <f aca="false">ROUND(G26*$F26,1)</f>
        <v>0</v>
      </c>
      <c r="N26" s="157" t="n">
        <f aca="false">ROUND(F26*I26,2)</f>
        <v>0</v>
      </c>
      <c r="O26" s="157" t="n">
        <f aca="false">ROUND(J26*F26,2)</f>
        <v>0</v>
      </c>
      <c r="P26" s="157" t="n">
        <f aca="false">ROUND(K26*F26,2)</f>
        <v>0</v>
      </c>
      <c r="Q26" s="158" t="n">
        <f aca="false">ROUND(N26+O26+P26,2)</f>
        <v>0</v>
      </c>
    </row>
    <row r="27" s="211" customFormat="true" ht="25.35" hidden="false" customHeight="false" outlineLevel="0" collapsed="false">
      <c r="A27" s="159"/>
      <c r="B27" s="148" t="n">
        <v>8</v>
      </c>
      <c r="C27" s="149" t="s">
        <v>67</v>
      </c>
      <c r="D27" s="212" t="s">
        <v>340</v>
      </c>
      <c r="E27" s="206" t="s">
        <v>90</v>
      </c>
      <c r="F27" s="254" t="n">
        <v>472</v>
      </c>
      <c r="G27" s="151"/>
      <c r="H27" s="151"/>
      <c r="I27" s="153"/>
      <c r="J27" s="153"/>
      <c r="K27" s="153"/>
      <c r="L27" s="155" t="n">
        <f aca="false">ROUND(SUM(K27+I27+J27),2)</f>
        <v>0</v>
      </c>
      <c r="M27" s="215" t="n">
        <f aca="false">ROUND(G27*$F27,1)</f>
        <v>0</v>
      </c>
      <c r="N27" s="157" t="n">
        <f aca="false">ROUND(F27*I27,2)</f>
        <v>0</v>
      </c>
      <c r="O27" s="157" t="n">
        <f aca="false">ROUND(J27*F27,2)</f>
        <v>0</v>
      </c>
      <c r="P27" s="157" t="n">
        <f aca="false">ROUND(K27*F27,2)</f>
        <v>0</v>
      </c>
      <c r="Q27" s="158" t="n">
        <f aca="false">ROUND(N27+O27+P27,2)</f>
        <v>0</v>
      </c>
    </row>
    <row r="28" s="211" customFormat="true" ht="37.3" hidden="false" customHeight="false" outlineLevel="0" collapsed="false">
      <c r="A28" s="159"/>
      <c r="B28" s="148" t="n">
        <v>9</v>
      </c>
      <c r="C28" s="149" t="s">
        <v>67</v>
      </c>
      <c r="D28" s="212" t="s">
        <v>279</v>
      </c>
      <c r="E28" s="206" t="s">
        <v>166</v>
      </c>
      <c r="F28" s="254" t="n">
        <v>153</v>
      </c>
      <c r="G28" s="151"/>
      <c r="H28" s="151"/>
      <c r="I28" s="153"/>
      <c r="J28" s="153"/>
      <c r="K28" s="153"/>
      <c r="L28" s="155" t="n">
        <f aca="false">ROUND(SUM(K28+I28+J28),2)</f>
        <v>0</v>
      </c>
      <c r="M28" s="215" t="n">
        <f aca="false">ROUND(G28*$F28,1)</f>
        <v>0</v>
      </c>
      <c r="N28" s="157" t="n">
        <f aca="false">ROUND(F28*I28,2)</f>
        <v>0</v>
      </c>
      <c r="O28" s="157" t="n">
        <f aca="false">ROUND(J28*F28,2)</f>
        <v>0</v>
      </c>
      <c r="P28" s="157" t="n">
        <f aca="false">ROUND(K28*F28,2)</f>
        <v>0</v>
      </c>
      <c r="Q28" s="158" t="n">
        <f aca="false">ROUND(N28+O28+P28,2)</f>
        <v>0</v>
      </c>
    </row>
    <row r="29" customFormat="false" ht="65.25" hidden="false" customHeight="true" outlineLevel="0" collapsed="false">
      <c r="A29" s="159"/>
      <c r="B29" s="148" t="n">
        <v>10</v>
      </c>
      <c r="C29" s="149" t="s">
        <v>67</v>
      </c>
      <c r="D29" s="366" t="s">
        <v>341</v>
      </c>
      <c r="E29" s="206" t="s">
        <v>90</v>
      </c>
      <c r="F29" s="291" t="n">
        <v>472</v>
      </c>
      <c r="G29" s="23"/>
      <c r="H29" s="151"/>
      <c r="I29" s="153"/>
      <c r="J29" s="153"/>
      <c r="K29" s="153"/>
      <c r="L29" s="264" t="n">
        <f aca="false">ROUND(SUM(K29+I29+J29),2)</f>
        <v>0</v>
      </c>
      <c r="M29" s="265" t="n">
        <f aca="false">ROUND(G29*$F29,1)</f>
        <v>0</v>
      </c>
      <c r="N29" s="266" t="n">
        <f aca="false">ROUND(F29*I29,2)</f>
        <v>0</v>
      </c>
      <c r="O29" s="266" t="n">
        <f aca="false">ROUND(J29*F29,2)</f>
        <v>0</v>
      </c>
      <c r="P29" s="266" t="n">
        <f aca="false">ROUND(K29*F29,2)</f>
        <v>0</v>
      </c>
      <c r="Q29" s="267" t="n">
        <f aca="false">ROUND(N29+O29+P29,2)</f>
        <v>0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3.4" hidden="false" customHeight="false" outlineLevel="1" collapsed="false">
      <c r="A30" s="159"/>
      <c r="B30" s="148"/>
      <c r="C30" s="253"/>
      <c r="D30" s="268" t="s">
        <v>281</v>
      </c>
      <c r="E30" s="206" t="s">
        <v>90</v>
      </c>
      <c r="F30" s="301" t="n">
        <v>566.4</v>
      </c>
      <c r="G30" s="217"/>
      <c r="H30" s="151"/>
      <c r="I30" s="153"/>
      <c r="J30" s="153"/>
      <c r="K30" s="153"/>
      <c r="L30" s="264" t="n">
        <f aca="false">ROUND(SUM(K30+I30+J30),2)</f>
        <v>0</v>
      </c>
      <c r="M30" s="265" t="n">
        <f aca="false">ROUND(G30*$F30,1)</f>
        <v>0</v>
      </c>
      <c r="N30" s="266" t="n">
        <f aca="false">ROUND(F30*I30,2)</f>
        <v>0</v>
      </c>
      <c r="O30" s="266" t="n">
        <f aca="false">ROUND(J30*F30,2)</f>
        <v>0</v>
      </c>
      <c r="P30" s="266" t="n">
        <f aca="false">ROUND(K30*F30,2)</f>
        <v>0</v>
      </c>
      <c r="Q30" s="267" t="n">
        <f aca="false">ROUND(N30+O30+P30,2)</f>
        <v>0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4.25" hidden="false" customHeight="false" outlineLevel="1" collapsed="false">
      <c r="A31" s="159"/>
      <c r="B31" s="148"/>
      <c r="C31" s="253"/>
      <c r="D31" s="268" t="s">
        <v>282</v>
      </c>
      <c r="E31" s="206" t="s">
        <v>90</v>
      </c>
      <c r="F31" s="301" t="n">
        <v>472</v>
      </c>
      <c r="G31" s="217"/>
      <c r="H31" s="151"/>
      <c r="I31" s="153"/>
      <c r="J31" s="153"/>
      <c r="K31" s="153"/>
      <c r="L31" s="264" t="n">
        <f aca="false">ROUND(SUM(K31+I31+J31),2)</f>
        <v>0</v>
      </c>
      <c r="M31" s="265" t="n">
        <f aca="false">ROUND(G31*$F31,1)</f>
        <v>0</v>
      </c>
      <c r="N31" s="266" t="n">
        <f aca="false">ROUND(F31*I31,2)</f>
        <v>0</v>
      </c>
      <c r="O31" s="266" t="n">
        <f aca="false">ROUND(J31*F31,2)</f>
        <v>0</v>
      </c>
      <c r="P31" s="266" t="n">
        <f aca="false">ROUND(K31*F31,2)</f>
        <v>0</v>
      </c>
      <c r="Q31" s="267" t="n">
        <f aca="false">ROUND(N31+O31+P31,2)</f>
        <v>0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5.35" hidden="false" customHeight="false" outlineLevel="1" collapsed="false">
      <c r="A32" s="159"/>
      <c r="B32" s="148"/>
      <c r="C32" s="253"/>
      <c r="D32" s="268" t="s">
        <v>342</v>
      </c>
      <c r="E32" s="367" t="s">
        <v>77</v>
      </c>
      <c r="F32" s="368" t="n">
        <v>1888</v>
      </c>
      <c r="G32" s="217"/>
      <c r="H32" s="151"/>
      <c r="I32" s="153"/>
      <c r="J32" s="153"/>
      <c r="K32" s="153"/>
      <c r="L32" s="264" t="n">
        <f aca="false">ROUND(SUM(K32+I32+J32),2)</f>
        <v>0</v>
      </c>
      <c r="M32" s="265" t="n">
        <f aca="false">ROUND(G32*$F32,1)</f>
        <v>0</v>
      </c>
      <c r="N32" s="266" t="n">
        <f aca="false">ROUND(F32*I32,2)</f>
        <v>0</v>
      </c>
      <c r="O32" s="266" t="n">
        <f aca="false">ROUND(J32*F32,2)</f>
        <v>0</v>
      </c>
      <c r="P32" s="266" t="n">
        <f aca="false">ROUND(K32*F32,2)</f>
        <v>0</v>
      </c>
      <c r="Q32" s="267" t="n">
        <f aca="false">ROUND(N32+O32+P32,2)</f>
        <v>0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37.3" hidden="false" customHeight="false" outlineLevel="0" collapsed="false">
      <c r="A33" s="159"/>
      <c r="B33" s="148" t="n">
        <v>11</v>
      </c>
      <c r="C33" s="149" t="s">
        <v>67</v>
      </c>
      <c r="D33" s="366" t="s">
        <v>284</v>
      </c>
      <c r="E33" s="206" t="s">
        <v>90</v>
      </c>
      <c r="F33" s="291" t="n">
        <v>472</v>
      </c>
      <c r="G33" s="23"/>
      <c r="H33" s="151"/>
      <c r="I33" s="153"/>
      <c r="J33" s="153"/>
      <c r="K33" s="153"/>
      <c r="L33" s="264" t="n">
        <f aca="false">ROUND(SUM(K33+I33+J33),2)</f>
        <v>0</v>
      </c>
      <c r="M33" s="265" t="n">
        <f aca="false">ROUND(G33*$F33,1)</f>
        <v>0</v>
      </c>
      <c r="N33" s="266" t="n">
        <f aca="false">ROUND(F33*I33,2)</f>
        <v>0</v>
      </c>
      <c r="O33" s="266" t="n">
        <f aca="false">ROUND(J33*F33,2)</f>
        <v>0</v>
      </c>
      <c r="P33" s="266" t="n">
        <f aca="false">ROUND(K33*F33,2)</f>
        <v>0</v>
      </c>
      <c r="Q33" s="267" t="n">
        <f aca="false">ROUND(N33+O33+P33,2)</f>
        <v>0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3.4" hidden="false" customHeight="false" outlineLevel="1" collapsed="false">
      <c r="A34" s="159"/>
      <c r="B34" s="148"/>
      <c r="C34" s="253"/>
      <c r="D34" s="268" t="s">
        <v>285</v>
      </c>
      <c r="E34" s="206" t="s">
        <v>90</v>
      </c>
      <c r="F34" s="301" t="n">
        <v>566.4</v>
      </c>
      <c r="G34" s="217"/>
      <c r="H34" s="151"/>
      <c r="I34" s="153"/>
      <c r="J34" s="153"/>
      <c r="K34" s="153"/>
      <c r="L34" s="264" t="n">
        <f aca="false">ROUND(SUM(K34+I34+J34),2)</f>
        <v>0</v>
      </c>
      <c r="M34" s="265" t="n">
        <f aca="false">ROUND(G34*$F34,1)</f>
        <v>0</v>
      </c>
      <c r="N34" s="266" t="n">
        <f aca="false">ROUND(F34*I34,2)</f>
        <v>0</v>
      </c>
      <c r="O34" s="266" t="n">
        <f aca="false">ROUND(J34*F34,2)</f>
        <v>0</v>
      </c>
      <c r="P34" s="266" t="n">
        <f aca="false">ROUND(K34*F34,2)</f>
        <v>0</v>
      </c>
      <c r="Q34" s="267" t="n">
        <f aca="false">ROUND(N34+O34+P34,2)</f>
        <v>0</v>
      </c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4.25" hidden="false" customHeight="false" outlineLevel="1" collapsed="false">
      <c r="A35" s="159"/>
      <c r="B35" s="148"/>
      <c r="C35" s="253"/>
      <c r="D35" s="268" t="s">
        <v>282</v>
      </c>
      <c r="E35" s="206" t="s">
        <v>90</v>
      </c>
      <c r="F35" s="301" t="n">
        <v>472</v>
      </c>
      <c r="G35" s="217"/>
      <c r="H35" s="151"/>
      <c r="I35" s="153"/>
      <c r="J35" s="153"/>
      <c r="K35" s="153"/>
      <c r="L35" s="264" t="n">
        <f aca="false">ROUND(SUM(K35+I35+J35),2)</f>
        <v>0</v>
      </c>
      <c r="M35" s="265" t="n">
        <f aca="false">ROUND(G35*$F35,1)</f>
        <v>0</v>
      </c>
      <c r="N35" s="266" t="n">
        <f aca="false">ROUND(F35*I35,2)</f>
        <v>0</v>
      </c>
      <c r="O35" s="266" t="n">
        <f aca="false">ROUND(J35*F35,2)</f>
        <v>0</v>
      </c>
      <c r="P35" s="266" t="n">
        <f aca="false">ROUND(K35*F35,2)</f>
        <v>0</v>
      </c>
      <c r="Q35" s="267" t="n">
        <f aca="false">ROUND(N35+O35+P35,2)</f>
        <v>0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5.5" hidden="false" customHeight="false" outlineLevel="0" collapsed="false">
      <c r="A36" s="159"/>
      <c r="B36" s="148" t="n">
        <v>12</v>
      </c>
      <c r="C36" s="149" t="s">
        <v>67</v>
      </c>
      <c r="D36" s="293" t="s">
        <v>343</v>
      </c>
      <c r="E36" s="151" t="s">
        <v>77</v>
      </c>
      <c r="F36" s="148" t="n">
        <v>31</v>
      </c>
      <c r="G36" s="23"/>
      <c r="H36" s="151"/>
      <c r="I36" s="153"/>
      <c r="J36" s="153"/>
      <c r="K36" s="153"/>
      <c r="L36" s="155" t="n">
        <f aca="false">ROUND(SUM(K36+I36+J36),2)</f>
        <v>0</v>
      </c>
      <c r="M36" s="215" t="n">
        <f aca="false">ROUND(G36*$F36,1)</f>
        <v>0</v>
      </c>
      <c r="N36" s="157" t="n">
        <f aca="false">ROUND(F36*I36,2)</f>
        <v>0</v>
      </c>
      <c r="O36" s="157" t="n">
        <f aca="false">ROUND(J36*F36,2)</f>
        <v>0</v>
      </c>
      <c r="P36" s="157" t="n">
        <f aca="false">ROUND(K36*F36,2)</f>
        <v>0</v>
      </c>
      <c r="Q36" s="158" t="n">
        <f aca="false">ROUND(N36+O36+P36,2)</f>
        <v>0</v>
      </c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39.75" hidden="false" customHeight="true" outlineLevel="0" collapsed="false">
      <c r="A37" s="159"/>
      <c r="B37" s="148" t="n">
        <v>13</v>
      </c>
      <c r="C37" s="149" t="s">
        <v>67</v>
      </c>
      <c r="D37" s="293" t="s">
        <v>344</v>
      </c>
      <c r="E37" s="151" t="s">
        <v>77</v>
      </c>
      <c r="F37" s="148" t="n">
        <v>2</v>
      </c>
      <c r="G37" s="23"/>
      <c r="H37" s="151"/>
      <c r="I37" s="153"/>
      <c r="J37" s="153"/>
      <c r="K37" s="153"/>
      <c r="L37" s="155" t="n">
        <f aca="false">ROUND(SUM(K37+I37+J37),2)</f>
        <v>0</v>
      </c>
      <c r="M37" s="215" t="n">
        <f aca="false">ROUND(G37*$F37,1)</f>
        <v>0</v>
      </c>
      <c r="N37" s="157" t="n">
        <f aca="false">ROUND(F37*I37,2)</f>
        <v>0</v>
      </c>
      <c r="O37" s="157" t="n">
        <f aca="false">ROUND(J37*F37,2)</f>
        <v>0</v>
      </c>
      <c r="P37" s="157" t="n">
        <f aca="false">ROUND(K37*F37,2)</f>
        <v>0</v>
      </c>
      <c r="Q37" s="158" t="n">
        <f aca="false">ROUND(N37+O37+P37,2)</f>
        <v>0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0" collapsed="false">
      <c r="A38" s="159"/>
      <c r="B38" s="148"/>
      <c r="C38" s="243"/>
      <c r="D38" s="244" t="s">
        <v>345</v>
      </c>
      <c r="E38" s="245"/>
      <c r="F38" s="245"/>
      <c r="G38" s="208"/>
      <c r="H38" s="208"/>
      <c r="I38" s="208"/>
      <c r="J38" s="153"/>
      <c r="K38" s="208"/>
      <c r="L38" s="208"/>
      <c r="M38" s="246" t="n">
        <f aca="false">SUM(M24:M37)</f>
        <v>0</v>
      </c>
      <c r="N38" s="247" t="n">
        <f aca="false">SUM(N24:N37)</f>
        <v>0</v>
      </c>
      <c r="O38" s="247" t="n">
        <f aca="false">SUM(O24:O37)</f>
        <v>0</v>
      </c>
      <c r="P38" s="247" t="n">
        <f aca="false">SUM(P24:P37)</f>
        <v>0</v>
      </c>
      <c r="Q38" s="248" t="n">
        <f aca="false">SUM(Q24:Q37)</f>
        <v>0</v>
      </c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s="365" customFormat="true" ht="12.75" hidden="false" customHeight="false" outlineLevel="0" collapsed="false">
      <c r="A39" s="375"/>
      <c r="B39" s="361"/>
      <c r="C39" s="362"/>
      <c r="D39" s="205" t="s">
        <v>346</v>
      </c>
      <c r="E39" s="363"/>
      <c r="F39" s="363"/>
      <c r="G39" s="364"/>
      <c r="H39" s="364"/>
      <c r="I39" s="364"/>
      <c r="J39" s="153"/>
      <c r="K39" s="364"/>
      <c r="L39" s="364"/>
      <c r="M39" s="274"/>
      <c r="N39" s="275"/>
      <c r="O39" s="275"/>
      <c r="P39" s="275"/>
      <c r="Q39" s="276"/>
    </row>
    <row r="40" s="211" customFormat="true" ht="25.35" hidden="false" customHeight="false" outlineLevel="0" collapsed="false">
      <c r="A40" s="159"/>
      <c r="B40" s="148" t="n">
        <v>14</v>
      </c>
      <c r="C40" s="149" t="s">
        <v>67</v>
      </c>
      <c r="D40" s="212" t="s">
        <v>347</v>
      </c>
      <c r="E40" s="206" t="s">
        <v>90</v>
      </c>
      <c r="F40" s="254" t="n">
        <v>52</v>
      </c>
      <c r="G40" s="151"/>
      <c r="H40" s="151"/>
      <c r="I40" s="153"/>
      <c r="J40" s="153"/>
      <c r="K40" s="153"/>
      <c r="L40" s="155" t="n">
        <f aca="false">ROUND(SUM(K40+I40+J40),2)</f>
        <v>0</v>
      </c>
      <c r="M40" s="215" t="n">
        <f aca="false">ROUND(G40*$F40,1)</f>
        <v>0</v>
      </c>
      <c r="N40" s="157" t="n">
        <f aca="false">ROUND(F40*I40,2)</f>
        <v>0</v>
      </c>
      <c r="O40" s="157" t="n">
        <f aca="false">ROUND(J40*F40,2)</f>
        <v>0</v>
      </c>
      <c r="P40" s="157" t="n">
        <f aca="false">ROUND(K40*F40,2)</f>
        <v>0</v>
      </c>
      <c r="Q40" s="158" t="n">
        <f aca="false">ROUND(N40+O40+P40,2)</f>
        <v>0</v>
      </c>
    </row>
    <row r="41" s="211" customFormat="true" ht="25.35" hidden="false" customHeight="false" outlineLevel="0" collapsed="false">
      <c r="A41" s="159"/>
      <c r="B41" s="148" t="n">
        <v>15</v>
      </c>
      <c r="C41" s="149" t="s">
        <v>67</v>
      </c>
      <c r="D41" s="212" t="s">
        <v>340</v>
      </c>
      <c r="E41" s="206" t="s">
        <v>90</v>
      </c>
      <c r="F41" s="254" t="n">
        <v>52</v>
      </c>
      <c r="G41" s="151"/>
      <c r="H41" s="151"/>
      <c r="I41" s="153"/>
      <c r="J41" s="153"/>
      <c r="K41" s="153"/>
      <c r="L41" s="155" t="n">
        <f aca="false">ROUND(SUM(K41+I41+J41),2)</f>
        <v>0</v>
      </c>
      <c r="M41" s="215" t="n">
        <f aca="false">ROUND(G41*$F41,1)</f>
        <v>0</v>
      </c>
      <c r="N41" s="157" t="n">
        <f aca="false">ROUND(F41*I41,2)</f>
        <v>0</v>
      </c>
      <c r="O41" s="157" t="n">
        <f aca="false">ROUND(J41*F41,2)</f>
        <v>0</v>
      </c>
      <c r="P41" s="157" t="n">
        <f aca="false">ROUND(K41*F41,2)</f>
        <v>0</v>
      </c>
      <c r="Q41" s="158" t="n">
        <f aca="false">ROUND(N41+O41+P41,2)</f>
        <v>0</v>
      </c>
    </row>
    <row r="42" s="211" customFormat="true" ht="37.3" hidden="false" customHeight="false" outlineLevel="0" collapsed="false">
      <c r="A42" s="159"/>
      <c r="B42" s="148" t="n">
        <v>16</v>
      </c>
      <c r="C42" s="149" t="s">
        <v>67</v>
      </c>
      <c r="D42" s="212" t="s">
        <v>279</v>
      </c>
      <c r="E42" s="206" t="s">
        <v>166</v>
      </c>
      <c r="F42" s="254" t="n">
        <v>41</v>
      </c>
      <c r="G42" s="151"/>
      <c r="H42" s="151"/>
      <c r="I42" s="153"/>
      <c r="J42" s="153"/>
      <c r="K42" s="153"/>
      <c r="L42" s="155" t="n">
        <f aca="false">ROUND(SUM(K42+I42+J42),2)</f>
        <v>0</v>
      </c>
      <c r="M42" s="215" t="n">
        <f aca="false">ROUND(G42*$F42,1)</f>
        <v>0</v>
      </c>
      <c r="N42" s="157" t="n">
        <f aca="false">ROUND(F42*I42,2)</f>
        <v>0</v>
      </c>
      <c r="O42" s="157" t="n">
        <f aca="false">ROUND(J42*F42,2)</f>
        <v>0</v>
      </c>
      <c r="P42" s="157" t="n">
        <f aca="false">ROUND(K42*F42,2)</f>
        <v>0</v>
      </c>
      <c r="Q42" s="158" t="n">
        <f aca="false">ROUND(N42+O42+P42,2)</f>
        <v>0</v>
      </c>
    </row>
    <row r="43" customFormat="false" ht="65.25" hidden="false" customHeight="true" outlineLevel="0" collapsed="false">
      <c r="A43" s="159"/>
      <c r="B43" s="148" t="n">
        <v>17</v>
      </c>
      <c r="C43" s="149" t="s">
        <v>67</v>
      </c>
      <c r="D43" s="366" t="s">
        <v>341</v>
      </c>
      <c r="E43" s="206" t="s">
        <v>90</v>
      </c>
      <c r="F43" s="291" t="n">
        <v>58</v>
      </c>
      <c r="G43" s="23"/>
      <c r="H43" s="151"/>
      <c r="I43" s="153"/>
      <c r="J43" s="153"/>
      <c r="K43" s="153"/>
      <c r="L43" s="264" t="n">
        <f aca="false">ROUND(SUM(K43+I43+J43),2)</f>
        <v>0</v>
      </c>
      <c r="M43" s="265" t="n">
        <f aca="false">ROUND(G43*$F43,1)</f>
        <v>0</v>
      </c>
      <c r="N43" s="266" t="n">
        <f aca="false">ROUND(F43*I43,2)</f>
        <v>0</v>
      </c>
      <c r="O43" s="266" t="n">
        <f aca="false">ROUND(J43*F43,2)</f>
        <v>0</v>
      </c>
      <c r="P43" s="266" t="n">
        <f aca="false">ROUND(K43*F43,2)</f>
        <v>0</v>
      </c>
      <c r="Q43" s="267" t="n">
        <f aca="false">ROUND(N43+O43+P43,2)</f>
        <v>0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4" hidden="false" customHeight="false" outlineLevel="1" collapsed="false">
      <c r="A44" s="159"/>
      <c r="B44" s="148"/>
      <c r="C44" s="253"/>
      <c r="D44" s="268" t="s">
        <v>281</v>
      </c>
      <c r="E44" s="206" t="s">
        <v>90</v>
      </c>
      <c r="F44" s="301" t="n">
        <v>69.6</v>
      </c>
      <c r="G44" s="217"/>
      <c r="H44" s="151"/>
      <c r="I44" s="153"/>
      <c r="J44" s="153"/>
      <c r="K44" s="153"/>
      <c r="L44" s="264" t="n">
        <f aca="false">ROUND(SUM(K44+I44+J44),2)</f>
        <v>0</v>
      </c>
      <c r="M44" s="265" t="n">
        <f aca="false">ROUND(G44*$F44,1)</f>
        <v>0</v>
      </c>
      <c r="N44" s="266" t="n">
        <f aca="false">ROUND(F44*I44,2)</f>
        <v>0</v>
      </c>
      <c r="O44" s="266" t="n">
        <f aca="false">ROUND(J44*F44,2)</f>
        <v>0</v>
      </c>
      <c r="P44" s="266" t="n">
        <f aca="false">ROUND(K44*F44,2)</f>
        <v>0</v>
      </c>
      <c r="Q44" s="267" t="n">
        <f aca="false">ROUND(N44+O44+P44,2)</f>
        <v>0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4.25" hidden="false" customHeight="false" outlineLevel="1" collapsed="false">
      <c r="A45" s="159"/>
      <c r="B45" s="148"/>
      <c r="C45" s="253"/>
      <c r="D45" s="268" t="s">
        <v>282</v>
      </c>
      <c r="E45" s="206" t="s">
        <v>90</v>
      </c>
      <c r="F45" s="301" t="n">
        <v>58</v>
      </c>
      <c r="G45" s="217"/>
      <c r="H45" s="151"/>
      <c r="I45" s="153"/>
      <c r="J45" s="153"/>
      <c r="K45" s="153"/>
      <c r="L45" s="264" t="n">
        <f aca="false">ROUND(SUM(K45+I45+J45),2)</f>
        <v>0</v>
      </c>
      <c r="M45" s="265" t="n">
        <f aca="false">ROUND(G45*$F45,1)</f>
        <v>0</v>
      </c>
      <c r="N45" s="266" t="n">
        <f aca="false">ROUND(F45*I45,2)</f>
        <v>0</v>
      </c>
      <c r="O45" s="266" t="n">
        <f aca="false">ROUND(J45*F45,2)</f>
        <v>0</v>
      </c>
      <c r="P45" s="266" t="n">
        <f aca="false">ROUND(K45*F45,2)</f>
        <v>0</v>
      </c>
      <c r="Q45" s="267" t="n">
        <f aca="false">ROUND(N45+O45+P45,2)</f>
        <v>0</v>
      </c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25.35" hidden="false" customHeight="false" outlineLevel="1" collapsed="false">
      <c r="A46" s="159"/>
      <c r="B46" s="148"/>
      <c r="C46" s="253"/>
      <c r="D46" s="268" t="s">
        <v>283</v>
      </c>
      <c r="E46" s="367" t="s">
        <v>77</v>
      </c>
      <c r="F46" s="368" t="n">
        <v>208</v>
      </c>
      <c r="G46" s="217"/>
      <c r="H46" s="151"/>
      <c r="I46" s="153"/>
      <c r="J46" s="153"/>
      <c r="K46" s="153"/>
      <c r="L46" s="264" t="n">
        <f aca="false">ROUND(SUM(K46+I46+J46),2)</f>
        <v>0</v>
      </c>
      <c r="M46" s="265" t="n">
        <f aca="false">ROUND(G46*$F46,1)</f>
        <v>0</v>
      </c>
      <c r="N46" s="266" t="n">
        <f aca="false">ROUND(F46*I46,2)</f>
        <v>0</v>
      </c>
      <c r="O46" s="266" t="n">
        <f aca="false">ROUND(J46*F46,2)</f>
        <v>0</v>
      </c>
      <c r="P46" s="266" t="n">
        <f aca="false">ROUND(K46*F46,2)</f>
        <v>0</v>
      </c>
      <c r="Q46" s="267" t="n">
        <f aca="false">ROUND(N46+O46+P46,2)</f>
        <v>0</v>
      </c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37.3" hidden="false" customHeight="false" outlineLevel="0" collapsed="false">
      <c r="A47" s="159"/>
      <c r="B47" s="148" t="n">
        <v>18</v>
      </c>
      <c r="C47" s="149" t="s">
        <v>67</v>
      </c>
      <c r="D47" s="366" t="s">
        <v>284</v>
      </c>
      <c r="E47" s="206" t="s">
        <v>90</v>
      </c>
      <c r="F47" s="291" t="n">
        <v>58</v>
      </c>
      <c r="G47" s="23"/>
      <c r="H47" s="151"/>
      <c r="I47" s="153"/>
      <c r="J47" s="153"/>
      <c r="K47" s="153"/>
      <c r="L47" s="264" t="n">
        <f aca="false">ROUND(SUM(K47+I47+J47),2)</f>
        <v>0</v>
      </c>
      <c r="M47" s="265" t="n">
        <f aca="false">ROUND(G47*$F47,1)</f>
        <v>0</v>
      </c>
      <c r="N47" s="266" t="n">
        <f aca="false">ROUND(F47*I47,2)</f>
        <v>0</v>
      </c>
      <c r="O47" s="266" t="n">
        <f aca="false">ROUND(J47*F47,2)</f>
        <v>0</v>
      </c>
      <c r="P47" s="266" t="n">
        <f aca="false">ROUND(K47*F47,2)</f>
        <v>0</v>
      </c>
      <c r="Q47" s="267" t="n">
        <f aca="false">ROUND(N47+O47+P47,2)</f>
        <v>0</v>
      </c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3.4" hidden="false" customHeight="false" outlineLevel="1" collapsed="false">
      <c r="A48" s="159"/>
      <c r="B48" s="148"/>
      <c r="C48" s="253"/>
      <c r="D48" s="268" t="s">
        <v>285</v>
      </c>
      <c r="E48" s="206" t="s">
        <v>90</v>
      </c>
      <c r="F48" s="301" t="n">
        <v>69.6</v>
      </c>
      <c r="G48" s="217"/>
      <c r="H48" s="151"/>
      <c r="I48" s="153"/>
      <c r="J48" s="153"/>
      <c r="K48" s="153"/>
      <c r="L48" s="264" t="n">
        <f aca="false">ROUND(SUM(K48+I48+J48),2)</f>
        <v>0</v>
      </c>
      <c r="M48" s="265" t="n">
        <f aca="false">ROUND(G48*$F48,1)</f>
        <v>0</v>
      </c>
      <c r="N48" s="266" t="n">
        <f aca="false">ROUND(F48*I48,2)</f>
        <v>0</v>
      </c>
      <c r="O48" s="266" t="n">
        <f aca="false">ROUND(J48*F48,2)</f>
        <v>0</v>
      </c>
      <c r="P48" s="266" t="n">
        <f aca="false">ROUND(K48*F48,2)</f>
        <v>0</v>
      </c>
      <c r="Q48" s="267" t="n">
        <f aca="false">ROUND(N48+O48+P48,2)</f>
        <v>0</v>
      </c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4.25" hidden="false" customHeight="false" outlineLevel="1" collapsed="false">
      <c r="A49" s="159"/>
      <c r="B49" s="148"/>
      <c r="C49" s="253"/>
      <c r="D49" s="268" t="s">
        <v>282</v>
      </c>
      <c r="E49" s="206" t="s">
        <v>90</v>
      </c>
      <c r="F49" s="301" t="n">
        <v>58</v>
      </c>
      <c r="G49" s="217"/>
      <c r="H49" s="151"/>
      <c r="I49" s="153"/>
      <c r="J49" s="153"/>
      <c r="K49" s="153"/>
      <c r="L49" s="264" t="n">
        <f aca="false">ROUND(SUM(K49+I49+J49),2)</f>
        <v>0</v>
      </c>
      <c r="M49" s="265" t="n">
        <f aca="false">ROUND(G49*$F49,1)</f>
        <v>0</v>
      </c>
      <c r="N49" s="266" t="n">
        <f aca="false">ROUND(F49*I49,2)</f>
        <v>0</v>
      </c>
      <c r="O49" s="266" t="n">
        <f aca="false">ROUND(J49*F49,2)</f>
        <v>0</v>
      </c>
      <c r="P49" s="266" t="n">
        <f aca="false">ROUND(K49*F49,2)</f>
        <v>0</v>
      </c>
      <c r="Q49" s="267" t="n">
        <f aca="false">ROUND(N49+O49+P49,2)</f>
        <v>0</v>
      </c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5.5" hidden="false" customHeight="false" outlineLevel="0" collapsed="false">
      <c r="A50" s="159"/>
      <c r="B50" s="148" t="n">
        <v>19</v>
      </c>
      <c r="C50" s="149" t="s">
        <v>67</v>
      </c>
      <c r="D50" s="293" t="s">
        <v>348</v>
      </c>
      <c r="E50" s="206" t="s">
        <v>166</v>
      </c>
      <c r="F50" s="23" t="n">
        <v>54</v>
      </c>
      <c r="G50" s="23"/>
      <c r="H50" s="151"/>
      <c r="I50" s="153"/>
      <c r="J50" s="153"/>
      <c r="K50" s="153"/>
      <c r="L50" s="155" t="n">
        <f aca="false">ROUND(SUM(K50+I50+J50),2)</f>
        <v>0</v>
      </c>
      <c r="M50" s="215" t="n">
        <f aca="false">ROUND(G50*$F50,1)</f>
        <v>0</v>
      </c>
      <c r="N50" s="157" t="n">
        <f aca="false">ROUND(F50*I50,2)</f>
        <v>0</v>
      </c>
      <c r="O50" s="157" t="n">
        <f aca="false">ROUND(J50*F50,2)</f>
        <v>0</v>
      </c>
      <c r="P50" s="157" t="n">
        <f aca="false">ROUND(K50*F50,2)</f>
        <v>0</v>
      </c>
      <c r="Q50" s="158" t="n">
        <f aca="false">ROUND(N50+O50+P50,2)</f>
        <v>0</v>
      </c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5.5" hidden="false" customHeight="false" outlineLevel="1" collapsed="false">
      <c r="A51" s="159"/>
      <c r="B51" s="148"/>
      <c r="C51" s="253"/>
      <c r="D51" s="256" t="s">
        <v>287</v>
      </c>
      <c r="E51" s="257" t="s">
        <v>104</v>
      </c>
      <c r="F51" s="369" t="n">
        <v>0.33</v>
      </c>
      <c r="G51" s="217"/>
      <c r="H51" s="151"/>
      <c r="I51" s="153"/>
      <c r="J51" s="153"/>
      <c r="K51" s="153"/>
      <c r="L51" s="155" t="n">
        <f aca="false">ROUND(SUM(K51+I51+J51),2)</f>
        <v>0</v>
      </c>
      <c r="M51" s="215" t="n">
        <f aca="false">ROUND(G51*$F51,1)</f>
        <v>0</v>
      </c>
      <c r="N51" s="157" t="n">
        <f aca="false">ROUND(F51*I51,2)</f>
        <v>0</v>
      </c>
      <c r="O51" s="157" t="n">
        <f aca="false">ROUND(J51*F51,2)</f>
        <v>0</v>
      </c>
      <c r="P51" s="157" t="n">
        <f aca="false">ROUND(K51*F51,2)</f>
        <v>0</v>
      </c>
      <c r="Q51" s="158" t="n">
        <f aca="false">ROUND(N51+O51+P51,2)</f>
        <v>0</v>
      </c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false" outlineLevel="1" collapsed="false">
      <c r="A52" s="159"/>
      <c r="B52" s="148"/>
      <c r="C52" s="253"/>
      <c r="D52" s="256" t="s">
        <v>288</v>
      </c>
      <c r="E52" s="257" t="s">
        <v>77</v>
      </c>
      <c r="F52" s="258" t="n">
        <v>180</v>
      </c>
      <c r="G52" s="217"/>
      <c r="H52" s="151"/>
      <c r="I52" s="153"/>
      <c r="J52" s="153"/>
      <c r="K52" s="153"/>
      <c r="L52" s="155" t="n">
        <f aca="false">ROUND(SUM(K52+I52+J52),2)</f>
        <v>0</v>
      </c>
      <c r="M52" s="215" t="n">
        <f aca="false">ROUND(G52*$F52,1)</f>
        <v>0</v>
      </c>
      <c r="N52" s="157" t="n">
        <f aca="false">ROUND(F52*I52,2)</f>
        <v>0</v>
      </c>
      <c r="O52" s="157" t="n">
        <f aca="false">ROUND(J52*F52,2)</f>
        <v>0</v>
      </c>
      <c r="P52" s="157" t="n">
        <f aca="false">ROUND(K52*F52,2)</f>
        <v>0</v>
      </c>
      <c r="Q52" s="158" t="n">
        <f aca="false">ROUND(N52+O52+P52,2)</f>
        <v>0</v>
      </c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5.5" hidden="false" customHeight="false" outlineLevel="1" collapsed="false">
      <c r="A53" s="159"/>
      <c r="B53" s="148"/>
      <c r="C53" s="253"/>
      <c r="D53" s="289" t="s">
        <v>289</v>
      </c>
      <c r="E53" s="257" t="s">
        <v>77</v>
      </c>
      <c r="F53" s="258" t="n">
        <v>180</v>
      </c>
      <c r="G53" s="217"/>
      <c r="H53" s="151"/>
      <c r="I53" s="153"/>
      <c r="J53" s="153"/>
      <c r="K53" s="153"/>
      <c r="L53" s="155" t="n">
        <f aca="false">ROUND(SUM(K53+I53+J53),2)</f>
        <v>0</v>
      </c>
      <c r="M53" s="215" t="n">
        <f aca="false">ROUND(G53*$F53,1)</f>
        <v>0</v>
      </c>
      <c r="N53" s="157" t="n">
        <f aca="false">ROUND(F53*I53,2)</f>
        <v>0</v>
      </c>
      <c r="O53" s="157" t="n">
        <f aca="false">ROUND(J53*F53,2)</f>
        <v>0</v>
      </c>
      <c r="P53" s="157" t="n">
        <f aca="false">ROUND(K53*F53,2)</f>
        <v>0</v>
      </c>
      <c r="Q53" s="158" t="n">
        <f aca="false">ROUND(N53+O53+P53,2)</f>
        <v>0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1" collapsed="false">
      <c r="A54" s="159"/>
      <c r="B54" s="148"/>
      <c r="C54" s="253"/>
      <c r="D54" s="256" t="s">
        <v>290</v>
      </c>
      <c r="E54" s="257" t="s">
        <v>166</v>
      </c>
      <c r="F54" s="369" t="n">
        <v>59.4</v>
      </c>
      <c r="G54" s="217"/>
      <c r="H54" s="151"/>
      <c r="I54" s="153"/>
      <c r="J54" s="153"/>
      <c r="K54" s="153"/>
      <c r="L54" s="155" t="n">
        <f aca="false">ROUND(SUM(K54+I54+J54),2)</f>
        <v>0</v>
      </c>
      <c r="M54" s="215" t="n">
        <f aca="false">ROUND(G54*$F54,1)</f>
        <v>0</v>
      </c>
      <c r="N54" s="157" t="n">
        <f aca="false">ROUND(F54*I54,2)</f>
        <v>0</v>
      </c>
      <c r="O54" s="157" t="n">
        <f aca="false">ROUND(J54*F54,2)</f>
        <v>0</v>
      </c>
      <c r="P54" s="157" t="n">
        <f aca="false">ROUND(K54*F54,2)</f>
        <v>0</v>
      </c>
      <c r="Q54" s="158" t="n">
        <f aca="false">ROUND(N54+O54+P54,2)</f>
        <v>0</v>
      </c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75" hidden="false" customHeight="false" outlineLevel="1" collapsed="false">
      <c r="A55" s="159"/>
      <c r="B55" s="148"/>
      <c r="C55" s="253"/>
      <c r="D55" s="256" t="s">
        <v>236</v>
      </c>
      <c r="E55" s="257" t="s">
        <v>73</v>
      </c>
      <c r="F55" s="258" t="n">
        <v>1</v>
      </c>
      <c r="G55" s="217"/>
      <c r="H55" s="151"/>
      <c r="I55" s="153"/>
      <c r="J55" s="153"/>
      <c r="K55" s="153"/>
      <c r="L55" s="155" t="n">
        <f aca="false">ROUND(SUM(K55+I55+J55),2)</f>
        <v>0</v>
      </c>
      <c r="M55" s="215" t="n">
        <f aca="false">ROUND(G55*$F55,1)</f>
        <v>0</v>
      </c>
      <c r="N55" s="157" t="n">
        <f aca="false">ROUND(F55*I55,2)</f>
        <v>0</v>
      </c>
      <c r="O55" s="157" t="n">
        <f aca="false">ROUND(J55*F55,2)</f>
        <v>0</v>
      </c>
      <c r="P55" s="157" t="n">
        <f aca="false">ROUND(K55*F55,2)</f>
        <v>0</v>
      </c>
      <c r="Q55" s="158" t="n">
        <f aca="false">ROUND(N55+O55+P55,2)</f>
        <v>0</v>
      </c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25.5" hidden="false" customHeight="false" outlineLevel="0" collapsed="false">
      <c r="A56" s="159"/>
      <c r="B56" s="148"/>
      <c r="C56" s="243"/>
      <c r="D56" s="244" t="s">
        <v>349</v>
      </c>
      <c r="E56" s="245"/>
      <c r="F56" s="245"/>
      <c r="G56" s="208"/>
      <c r="H56" s="208"/>
      <c r="I56" s="208"/>
      <c r="J56" s="153"/>
      <c r="K56" s="208"/>
      <c r="L56" s="208"/>
      <c r="M56" s="246" t="n">
        <f aca="false">SUM(M39:M55)</f>
        <v>0</v>
      </c>
      <c r="N56" s="247" t="n">
        <f aca="false">SUM(N39:N55)</f>
        <v>0</v>
      </c>
      <c r="O56" s="247" t="n">
        <f aca="false">SUM(O39:O55)</f>
        <v>0</v>
      </c>
      <c r="P56" s="247" t="n">
        <f aca="false">SUM(P39:P55)</f>
        <v>0</v>
      </c>
      <c r="Q56" s="248" t="n">
        <f aca="false">SUM(Q39:Q55)</f>
        <v>0</v>
      </c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s="365" customFormat="true" ht="12.75" hidden="false" customHeight="false" outlineLevel="0" collapsed="false">
      <c r="A57" s="375"/>
      <c r="B57" s="361"/>
      <c r="C57" s="362"/>
      <c r="D57" s="205" t="s">
        <v>350</v>
      </c>
      <c r="E57" s="363"/>
      <c r="F57" s="363"/>
      <c r="G57" s="364"/>
      <c r="H57" s="364"/>
      <c r="I57" s="364"/>
      <c r="J57" s="153"/>
      <c r="K57" s="364"/>
      <c r="L57" s="364"/>
      <c r="M57" s="274"/>
      <c r="N57" s="275"/>
      <c r="O57" s="275"/>
      <c r="P57" s="275"/>
      <c r="Q57" s="276"/>
    </row>
    <row r="58" s="211" customFormat="true" ht="38.25" hidden="false" customHeight="false" outlineLevel="0" collapsed="false">
      <c r="A58" s="159"/>
      <c r="B58" s="148" t="n">
        <v>20</v>
      </c>
      <c r="C58" s="149" t="s">
        <v>67</v>
      </c>
      <c r="D58" s="212" t="s">
        <v>351</v>
      </c>
      <c r="E58" s="206" t="s">
        <v>73</v>
      </c>
      <c r="F58" s="255" t="n">
        <v>2</v>
      </c>
      <c r="G58" s="23"/>
      <c r="H58" s="151"/>
      <c r="I58" s="153"/>
      <c r="J58" s="153"/>
      <c r="K58" s="153"/>
      <c r="L58" s="376" t="n">
        <f aca="false">ROUND(SUM(K58+I58+J58),2)</f>
        <v>0</v>
      </c>
      <c r="M58" s="377" t="n">
        <f aca="false">ROUND(G58*$F58,1)</f>
        <v>0</v>
      </c>
      <c r="N58" s="378" t="n">
        <f aca="false">ROUND(F58*I58,2)</f>
        <v>0</v>
      </c>
      <c r="O58" s="378" t="n">
        <f aca="false">ROUND(J58*F58,2)</f>
        <v>0</v>
      </c>
      <c r="P58" s="378" t="n">
        <f aca="false">ROUND(K58*F58,2)</f>
        <v>0</v>
      </c>
      <c r="Q58" s="379" t="n">
        <f aca="false">ROUND(N58+O58+P58,2)</f>
        <v>0</v>
      </c>
    </row>
    <row r="59" customFormat="false" ht="14.25" hidden="false" customHeight="false" outlineLevel="1" collapsed="false">
      <c r="A59" s="159"/>
      <c r="B59" s="148"/>
      <c r="C59" s="253"/>
      <c r="D59" s="256" t="s">
        <v>352</v>
      </c>
      <c r="E59" s="257" t="s">
        <v>102</v>
      </c>
      <c r="F59" s="369" t="n">
        <v>10.6</v>
      </c>
      <c r="G59" s="217"/>
      <c r="H59" s="151"/>
      <c r="I59" s="153"/>
      <c r="J59" s="153"/>
      <c r="K59" s="153"/>
      <c r="L59" s="155" t="n">
        <f aca="false">ROUND(SUM(K59+I59+J59),2)</f>
        <v>0</v>
      </c>
      <c r="M59" s="215" t="n">
        <f aca="false">ROUND(G59*$F59,1)</f>
        <v>0</v>
      </c>
      <c r="N59" s="157" t="n">
        <f aca="false">ROUND(F59*I59,2)</f>
        <v>0</v>
      </c>
      <c r="O59" s="157" t="n">
        <f aca="false">ROUND(J59*F59,2)</f>
        <v>0</v>
      </c>
      <c r="P59" s="157" t="n">
        <f aca="false">ROUND(K59*F59,2)</f>
        <v>0</v>
      </c>
      <c r="Q59" s="158" t="n">
        <f aca="false">ROUND(N59+O59+P59,2)</f>
        <v>0</v>
      </c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1" collapsed="false">
      <c r="A60" s="159"/>
      <c r="B60" s="148"/>
      <c r="C60" s="253"/>
      <c r="D60" s="315" t="s">
        <v>353</v>
      </c>
      <c r="E60" s="151" t="s">
        <v>73</v>
      </c>
      <c r="F60" s="292" t="n">
        <v>1</v>
      </c>
      <c r="G60" s="217"/>
      <c r="H60" s="151"/>
      <c r="I60" s="153"/>
      <c r="J60" s="153"/>
      <c r="K60" s="153"/>
      <c r="L60" s="376" t="n">
        <f aca="false">ROUND(SUM(K60+I60+J60),2)</f>
        <v>0</v>
      </c>
      <c r="M60" s="377" t="n">
        <f aca="false">ROUND(G60*$F60,1)</f>
        <v>0</v>
      </c>
      <c r="N60" s="378" t="n">
        <f aca="false">ROUND(F60*I60,2)</f>
        <v>0</v>
      </c>
      <c r="O60" s="378" t="n">
        <f aca="false">ROUND(J60*F60,2)</f>
        <v>0</v>
      </c>
      <c r="P60" s="378" t="n">
        <f aca="false">ROUND(K60*F60,2)</f>
        <v>0</v>
      </c>
      <c r="Q60" s="379" t="n">
        <f aca="false">ROUND(N60+O60+P60,2)</f>
        <v>0</v>
      </c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38.25" hidden="false" customHeight="false" outlineLevel="0" collapsed="false">
      <c r="A61" s="159"/>
      <c r="B61" s="148" t="n">
        <v>21</v>
      </c>
      <c r="C61" s="149" t="s">
        <v>67</v>
      </c>
      <c r="D61" s="212" t="s">
        <v>354</v>
      </c>
      <c r="E61" s="206" t="s">
        <v>73</v>
      </c>
      <c r="F61" s="255" t="n">
        <v>4</v>
      </c>
      <c r="G61" s="23"/>
      <c r="H61" s="151"/>
      <c r="I61" s="153"/>
      <c r="J61" s="153"/>
      <c r="K61" s="153"/>
      <c r="L61" s="376" t="n">
        <f aca="false">ROUND(SUM(K61+I61+J61),2)</f>
        <v>0</v>
      </c>
      <c r="M61" s="377" t="n">
        <f aca="false">ROUND(G61*$F61,1)</f>
        <v>0</v>
      </c>
      <c r="N61" s="378" t="n">
        <f aca="false">ROUND(F61*I61,2)</f>
        <v>0</v>
      </c>
      <c r="O61" s="378" t="n">
        <f aca="false">ROUND(J61*F61,2)</f>
        <v>0</v>
      </c>
      <c r="P61" s="378" t="n">
        <f aca="false">ROUND(K61*F61,2)</f>
        <v>0</v>
      </c>
      <c r="Q61" s="379" t="n">
        <f aca="false">ROUND(N61+O61+P61,2)</f>
        <v>0</v>
      </c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4.25" hidden="false" customHeight="false" outlineLevel="1" collapsed="false">
      <c r="A62" s="159"/>
      <c r="B62" s="148"/>
      <c r="C62" s="253"/>
      <c r="D62" s="256" t="s">
        <v>352</v>
      </c>
      <c r="E62" s="257" t="s">
        <v>102</v>
      </c>
      <c r="F62" s="369" t="n">
        <v>5.5</v>
      </c>
      <c r="G62" s="217"/>
      <c r="H62" s="151"/>
      <c r="I62" s="153"/>
      <c r="J62" s="153"/>
      <c r="K62" s="153"/>
      <c r="L62" s="155" t="n">
        <f aca="false">ROUND(SUM(K62+I62+J62),2)</f>
        <v>0</v>
      </c>
      <c r="M62" s="215" t="n">
        <f aca="false">ROUND(G62*$F62,1)</f>
        <v>0</v>
      </c>
      <c r="N62" s="157" t="n">
        <f aca="false">ROUND(F62*I62,2)</f>
        <v>0</v>
      </c>
      <c r="O62" s="157" t="n">
        <f aca="false">ROUND(J62*F62,2)</f>
        <v>0</v>
      </c>
      <c r="P62" s="157" t="n">
        <f aca="false">ROUND(K62*F62,2)</f>
        <v>0</v>
      </c>
      <c r="Q62" s="158" t="n">
        <f aca="false">ROUND(N62+O62+P62,2)</f>
        <v>0</v>
      </c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1" collapsed="false">
      <c r="A63" s="159"/>
      <c r="B63" s="148"/>
      <c r="C63" s="253"/>
      <c r="D63" s="315" t="s">
        <v>353</v>
      </c>
      <c r="E63" s="151" t="s">
        <v>73</v>
      </c>
      <c r="F63" s="292" t="n">
        <v>1</v>
      </c>
      <c r="G63" s="217"/>
      <c r="H63" s="151"/>
      <c r="I63" s="153"/>
      <c r="J63" s="153"/>
      <c r="K63" s="153"/>
      <c r="L63" s="376" t="n">
        <f aca="false">ROUND(SUM(K63+I63+J63),2)</f>
        <v>0</v>
      </c>
      <c r="M63" s="377" t="n">
        <f aca="false">ROUND(G63*$F63,1)</f>
        <v>0</v>
      </c>
      <c r="N63" s="378" t="n">
        <f aca="false">ROUND(F63*I63,2)</f>
        <v>0</v>
      </c>
      <c r="O63" s="378" t="n">
        <f aca="false">ROUND(J63*F63,2)</f>
        <v>0</v>
      </c>
      <c r="P63" s="378" t="n">
        <f aca="false">ROUND(K63*F63,2)</f>
        <v>0</v>
      </c>
      <c r="Q63" s="379" t="n">
        <f aca="false">ROUND(N63+O63+P63,2)</f>
        <v>0</v>
      </c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45" hidden="false" customHeight="true" outlineLevel="0" collapsed="false">
      <c r="A64" s="159"/>
      <c r="B64" s="148" t="n">
        <v>21</v>
      </c>
      <c r="C64" s="149" t="s">
        <v>67</v>
      </c>
      <c r="D64" s="293" t="s">
        <v>355</v>
      </c>
      <c r="E64" s="206" t="s">
        <v>166</v>
      </c>
      <c r="F64" s="23" t="n">
        <v>20</v>
      </c>
      <c r="G64" s="23"/>
      <c r="H64" s="151"/>
      <c r="I64" s="153"/>
      <c r="J64" s="153"/>
      <c r="K64" s="153"/>
      <c r="L64" s="155" t="n">
        <f aca="false">ROUND(SUM(K64+I64+J64),2)</f>
        <v>0</v>
      </c>
      <c r="M64" s="215" t="n">
        <f aca="false">ROUND(G64*$F64,1)</f>
        <v>0</v>
      </c>
      <c r="N64" s="157" t="n">
        <f aca="false">ROUND(F64*I64,2)</f>
        <v>0</v>
      </c>
      <c r="O64" s="157" t="n">
        <f aca="false">ROUND(J64*F64,2)</f>
        <v>0</v>
      </c>
      <c r="P64" s="157" t="n">
        <f aca="false">ROUND(K64*F64,2)</f>
        <v>0</v>
      </c>
      <c r="Q64" s="158" t="n">
        <f aca="false">ROUND(N64+O64+P64,2)</f>
        <v>0</v>
      </c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25.5" hidden="false" customHeight="false" outlineLevel="1" collapsed="false">
      <c r="A65" s="159"/>
      <c r="B65" s="148"/>
      <c r="C65" s="253"/>
      <c r="D65" s="208" t="s">
        <v>356</v>
      </c>
      <c r="E65" s="206" t="s">
        <v>166</v>
      </c>
      <c r="F65" s="254" t="n">
        <v>21</v>
      </c>
      <c r="G65" s="217"/>
      <c r="H65" s="151"/>
      <c r="I65" s="153"/>
      <c r="J65" s="153"/>
      <c r="K65" s="153"/>
      <c r="L65" s="155" t="n">
        <f aca="false">ROUND(SUM(K65+I65+J65),2)</f>
        <v>0</v>
      </c>
      <c r="M65" s="215" t="n">
        <f aca="false">ROUND(G65*$F65,1)</f>
        <v>0</v>
      </c>
      <c r="N65" s="157" t="n">
        <f aca="false">ROUND(F65*I65,2)</f>
        <v>0</v>
      </c>
      <c r="O65" s="157" t="n">
        <f aca="false">ROUND(J65*F65,2)</f>
        <v>0</v>
      </c>
      <c r="P65" s="157" t="n">
        <f aca="false">ROUND(K65*F65,2)</f>
        <v>0</v>
      </c>
      <c r="Q65" s="158" t="n">
        <f aca="false">ROUND(N65+O65+P65,2)</f>
        <v>0</v>
      </c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false" outlineLevel="1" collapsed="false">
      <c r="A66" s="159"/>
      <c r="B66" s="148"/>
      <c r="C66" s="253"/>
      <c r="D66" s="256" t="s">
        <v>236</v>
      </c>
      <c r="E66" s="257" t="s">
        <v>73</v>
      </c>
      <c r="F66" s="258" t="n">
        <v>1</v>
      </c>
      <c r="G66" s="217"/>
      <c r="H66" s="151"/>
      <c r="I66" s="153"/>
      <c r="J66" s="153"/>
      <c r="K66" s="153"/>
      <c r="L66" s="155" t="n">
        <f aca="false">ROUND(SUM(K66+I66+J66),2)</f>
        <v>0</v>
      </c>
      <c r="M66" s="215" t="n">
        <f aca="false">ROUND(G66*$F66,1)</f>
        <v>0</v>
      </c>
      <c r="N66" s="157" t="n">
        <f aca="false">ROUND(F66*I66,2)</f>
        <v>0</v>
      </c>
      <c r="O66" s="157" t="n">
        <f aca="false">ROUND(J66*F66,2)</f>
        <v>0</v>
      </c>
      <c r="P66" s="157" t="n">
        <f aca="false">ROUND(K66*F66,2)</f>
        <v>0</v>
      </c>
      <c r="Q66" s="158" t="n">
        <f aca="false">ROUND(N66+O66+P66,2)</f>
        <v>0</v>
      </c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false" outlineLevel="0" collapsed="false">
      <c r="A67" s="159"/>
      <c r="B67" s="148"/>
      <c r="C67" s="243"/>
      <c r="D67" s="244" t="s">
        <v>357</v>
      </c>
      <c r="E67" s="245"/>
      <c r="F67" s="245"/>
      <c r="G67" s="208"/>
      <c r="H67" s="208"/>
      <c r="I67" s="208"/>
      <c r="J67" s="153"/>
      <c r="K67" s="208"/>
      <c r="L67" s="208"/>
      <c r="M67" s="246" t="n">
        <f aca="false">SUM(M58:M66)</f>
        <v>0</v>
      </c>
      <c r="N67" s="247" t="n">
        <f aca="false">SUM(N58:N66)</f>
        <v>0</v>
      </c>
      <c r="O67" s="247" t="n">
        <f aca="false">SUM(O58:O66)</f>
        <v>0</v>
      </c>
      <c r="P67" s="247" t="n">
        <f aca="false">SUM(P58:P66)</f>
        <v>0</v>
      </c>
      <c r="Q67" s="248" t="n">
        <f aca="false">SUM(Q58:Q66)</f>
        <v>0</v>
      </c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s="365" customFormat="true" ht="12.75" hidden="false" customHeight="false" outlineLevel="0" collapsed="false">
      <c r="A68" s="375"/>
      <c r="B68" s="361"/>
      <c r="C68" s="362"/>
      <c r="D68" s="205" t="s">
        <v>358</v>
      </c>
      <c r="E68" s="363"/>
      <c r="F68" s="363"/>
      <c r="G68" s="364"/>
      <c r="H68" s="364"/>
      <c r="I68" s="364"/>
      <c r="J68" s="153"/>
      <c r="K68" s="364"/>
      <c r="L68" s="364"/>
      <c r="M68" s="274"/>
      <c r="N68" s="275"/>
      <c r="O68" s="275"/>
      <c r="P68" s="275"/>
      <c r="Q68" s="276"/>
    </row>
    <row r="69" s="211" customFormat="true" ht="25.5" hidden="false" customHeight="false" outlineLevel="0" collapsed="false">
      <c r="A69" s="159"/>
      <c r="B69" s="148" t="n">
        <v>22</v>
      </c>
      <c r="C69" s="149" t="s">
        <v>67</v>
      </c>
      <c r="D69" s="293" t="s">
        <v>359</v>
      </c>
      <c r="E69" s="206" t="s">
        <v>166</v>
      </c>
      <c r="F69" s="23" t="n">
        <v>125</v>
      </c>
      <c r="G69" s="23"/>
      <c r="H69" s="151"/>
      <c r="I69" s="153"/>
      <c r="J69" s="153"/>
      <c r="K69" s="153"/>
      <c r="L69" s="155" t="n">
        <f aca="false">ROUND(SUM(K69+I69+J69),2)</f>
        <v>0</v>
      </c>
      <c r="M69" s="215" t="n">
        <f aca="false">ROUND(G69*$F69,1)</f>
        <v>0</v>
      </c>
      <c r="N69" s="157" t="n">
        <f aca="false">ROUND(F69*I69,2)</f>
        <v>0</v>
      </c>
      <c r="O69" s="157" t="n">
        <f aca="false">ROUND(J69*F69,2)</f>
        <v>0</v>
      </c>
      <c r="P69" s="157" t="n">
        <f aca="false">ROUND(K69*F69,2)</f>
        <v>0</v>
      </c>
      <c r="Q69" s="158" t="n">
        <f aca="false">ROUND(N69+O69+P69,2)</f>
        <v>0</v>
      </c>
    </row>
    <row r="70" s="211" customFormat="true" ht="25.5" hidden="false" customHeight="false" outlineLevel="1" collapsed="false">
      <c r="A70" s="159"/>
      <c r="B70" s="148"/>
      <c r="C70" s="253"/>
      <c r="D70" s="256" t="s">
        <v>360</v>
      </c>
      <c r="E70" s="257" t="s">
        <v>104</v>
      </c>
      <c r="F70" s="369" t="n">
        <v>0.99</v>
      </c>
      <c r="G70" s="217"/>
      <c r="H70" s="151"/>
      <c r="I70" s="153"/>
      <c r="J70" s="153"/>
      <c r="K70" s="153"/>
      <c r="L70" s="155" t="n">
        <f aca="false">ROUND(SUM(K70+I70+J70),2)</f>
        <v>0</v>
      </c>
      <c r="M70" s="215" t="n">
        <f aca="false">ROUND(G70*$F70,1)</f>
        <v>0</v>
      </c>
      <c r="N70" s="157" t="n">
        <f aca="false">ROUND(F70*I70,2)</f>
        <v>0</v>
      </c>
      <c r="O70" s="157" t="n">
        <f aca="false">ROUND(J70*F70,2)</f>
        <v>0</v>
      </c>
      <c r="P70" s="157" t="n">
        <f aca="false">ROUND(K70*F70,2)</f>
        <v>0</v>
      </c>
      <c r="Q70" s="158" t="n">
        <f aca="false">ROUND(N70+O70+P70,2)</f>
        <v>0</v>
      </c>
    </row>
    <row r="71" s="211" customFormat="true" ht="12.75" hidden="false" customHeight="false" outlineLevel="1" collapsed="false">
      <c r="A71" s="159"/>
      <c r="B71" s="148"/>
      <c r="C71" s="253"/>
      <c r="D71" s="208" t="s">
        <v>361</v>
      </c>
      <c r="E71" s="206" t="s">
        <v>77</v>
      </c>
      <c r="F71" s="255" t="n">
        <v>417</v>
      </c>
      <c r="G71" s="217"/>
      <c r="H71" s="151"/>
      <c r="I71" s="153"/>
      <c r="J71" s="153"/>
      <c r="K71" s="153"/>
      <c r="L71" s="155" t="n">
        <f aca="false">ROUND(SUM(K71+I71+J71),2)</f>
        <v>0</v>
      </c>
      <c r="M71" s="215" t="n">
        <f aca="false">ROUND(G71*$F71,1)</f>
        <v>0</v>
      </c>
      <c r="N71" s="157" t="n">
        <f aca="false">ROUND(F71*I71,2)</f>
        <v>0</v>
      </c>
      <c r="O71" s="157" t="n">
        <f aca="false">ROUND(J71*F71,2)</f>
        <v>0</v>
      </c>
      <c r="P71" s="157" t="n">
        <f aca="false">ROUND(K71*F71,2)</f>
        <v>0</v>
      </c>
      <c r="Q71" s="158" t="n">
        <f aca="false">ROUND(N71+O71+P71,2)</f>
        <v>0</v>
      </c>
    </row>
    <row r="72" s="211" customFormat="true" ht="12.75" hidden="false" customHeight="false" outlineLevel="1" collapsed="false">
      <c r="A72" s="159"/>
      <c r="B72" s="148"/>
      <c r="C72" s="253"/>
      <c r="D72" s="208" t="s">
        <v>362</v>
      </c>
      <c r="E72" s="206" t="s">
        <v>77</v>
      </c>
      <c r="F72" s="255" t="n">
        <v>417</v>
      </c>
      <c r="G72" s="217"/>
      <c r="H72" s="151"/>
      <c r="I72" s="153"/>
      <c r="J72" s="153"/>
      <c r="K72" s="153"/>
      <c r="L72" s="155" t="n">
        <f aca="false">ROUND(SUM(K72+I72+J72),2)</f>
        <v>0</v>
      </c>
      <c r="M72" s="215" t="n">
        <f aca="false">ROUND(G72*$F72,1)</f>
        <v>0</v>
      </c>
      <c r="N72" s="157" t="n">
        <f aca="false">ROUND(F72*I72,2)</f>
        <v>0</v>
      </c>
      <c r="O72" s="157" t="n">
        <f aca="false">ROUND(J72*F72,2)</f>
        <v>0</v>
      </c>
      <c r="P72" s="157" t="n">
        <f aca="false">ROUND(K72*F72,2)</f>
        <v>0</v>
      </c>
      <c r="Q72" s="158" t="n">
        <f aca="false">ROUND(N72+O72+P72,2)</f>
        <v>0</v>
      </c>
    </row>
    <row r="73" s="211" customFormat="true" ht="14.25" hidden="false" customHeight="false" outlineLevel="1" collapsed="false">
      <c r="A73" s="159"/>
      <c r="B73" s="148"/>
      <c r="C73" s="253"/>
      <c r="D73" s="208" t="s">
        <v>363</v>
      </c>
      <c r="E73" s="206" t="s">
        <v>90</v>
      </c>
      <c r="F73" s="254" t="n">
        <v>59.4</v>
      </c>
      <c r="G73" s="217"/>
      <c r="H73" s="151"/>
      <c r="I73" s="153"/>
      <c r="J73" s="153"/>
      <c r="K73" s="153"/>
      <c r="L73" s="155" t="n">
        <f aca="false">ROUND(SUM(K73+I73+J73),2)</f>
        <v>0</v>
      </c>
      <c r="M73" s="215" t="n">
        <f aca="false">ROUND(G73*$F73,1)</f>
        <v>0</v>
      </c>
      <c r="N73" s="157" t="n">
        <f aca="false">ROUND(F73*I73,2)</f>
        <v>0</v>
      </c>
      <c r="O73" s="157" t="n">
        <f aca="false">ROUND(J73*F73,2)</f>
        <v>0</v>
      </c>
      <c r="P73" s="157" t="n">
        <f aca="false">ROUND(K73*F73,2)</f>
        <v>0</v>
      </c>
      <c r="Q73" s="158" t="n">
        <f aca="false">ROUND(N73+O73+P73,2)</f>
        <v>0</v>
      </c>
    </row>
    <row r="74" s="211" customFormat="true" ht="12.75" hidden="false" customHeight="false" outlineLevel="1" collapsed="false">
      <c r="A74" s="159"/>
      <c r="B74" s="148"/>
      <c r="C74" s="253"/>
      <c r="D74" s="208" t="s">
        <v>364</v>
      </c>
      <c r="E74" s="206" t="s">
        <v>77</v>
      </c>
      <c r="F74" s="255" t="n">
        <v>834</v>
      </c>
      <c r="G74" s="217"/>
      <c r="H74" s="151"/>
      <c r="I74" s="153"/>
      <c r="J74" s="153"/>
      <c r="K74" s="153"/>
      <c r="L74" s="155" t="n">
        <f aca="false">ROUND(SUM(K74+I74+J74),2)</f>
        <v>0</v>
      </c>
      <c r="M74" s="215" t="n">
        <f aca="false">ROUND(G74*$F74,1)</f>
        <v>0</v>
      </c>
      <c r="N74" s="157" t="n">
        <f aca="false">ROUND(F74*I74,2)</f>
        <v>0</v>
      </c>
      <c r="O74" s="157" t="n">
        <f aca="false">ROUND(J74*F74,2)</f>
        <v>0</v>
      </c>
      <c r="P74" s="157" t="n">
        <f aca="false">ROUND(K74*F74,2)</f>
        <v>0</v>
      </c>
      <c r="Q74" s="158" t="n">
        <f aca="false">ROUND(N74+O74+P74,2)</f>
        <v>0</v>
      </c>
    </row>
    <row r="75" s="211" customFormat="true" ht="25.35" hidden="false" customHeight="false" outlineLevel="1" collapsed="false">
      <c r="A75" s="159"/>
      <c r="B75" s="148"/>
      <c r="C75" s="253"/>
      <c r="D75" s="289" t="s">
        <v>289</v>
      </c>
      <c r="E75" s="257" t="s">
        <v>77</v>
      </c>
      <c r="F75" s="258" t="n">
        <v>834</v>
      </c>
      <c r="G75" s="217"/>
      <c r="H75" s="151"/>
      <c r="I75" s="153"/>
      <c r="J75" s="153"/>
      <c r="K75" s="153"/>
      <c r="L75" s="155" t="n">
        <f aca="false">ROUND(SUM(K75+I75+J75),2)</f>
        <v>0</v>
      </c>
      <c r="M75" s="215" t="n">
        <f aca="false">ROUND(G75*$F75,1)</f>
        <v>0</v>
      </c>
      <c r="N75" s="157" t="n">
        <f aca="false">ROUND(F75*I75,2)</f>
        <v>0</v>
      </c>
      <c r="O75" s="157" t="n">
        <f aca="false">ROUND(J75*F75,2)</f>
        <v>0</v>
      </c>
      <c r="P75" s="157" t="n">
        <f aca="false">ROUND(K75*F75,2)</f>
        <v>0</v>
      </c>
      <c r="Q75" s="158" t="n">
        <f aca="false">ROUND(N75+O75+P75,2)</f>
        <v>0</v>
      </c>
    </row>
    <row r="76" customFormat="false" ht="13.4" hidden="false" customHeight="false" outlineLevel="1" collapsed="false">
      <c r="A76" s="159"/>
      <c r="B76" s="148"/>
      <c r="C76" s="253"/>
      <c r="D76" s="268" t="s">
        <v>281</v>
      </c>
      <c r="E76" s="206" t="s">
        <v>90</v>
      </c>
      <c r="F76" s="301" t="n">
        <v>96.8</v>
      </c>
      <c r="G76" s="217"/>
      <c r="H76" s="151"/>
      <c r="I76" s="153"/>
      <c r="J76" s="153"/>
      <c r="K76" s="153"/>
      <c r="L76" s="264" t="n">
        <f aca="false">ROUND(SUM(K76+I76+J76),2)</f>
        <v>0</v>
      </c>
      <c r="M76" s="265" t="n">
        <f aca="false">ROUND(G76*$F76,1)</f>
        <v>0</v>
      </c>
      <c r="N76" s="266" t="n">
        <f aca="false">ROUND(F76*I76,2)</f>
        <v>0</v>
      </c>
      <c r="O76" s="266" t="n">
        <f aca="false">ROUND(J76*F76,2)</f>
        <v>0</v>
      </c>
      <c r="P76" s="266" t="n">
        <f aca="false">ROUND(K76*F76,2)</f>
        <v>0</v>
      </c>
      <c r="Q76" s="267" t="n">
        <f aca="false">ROUND(N76+O76+P76,2)</f>
        <v>0</v>
      </c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4.25" hidden="false" customHeight="false" outlineLevel="1" collapsed="false">
      <c r="A77" s="159"/>
      <c r="B77" s="148"/>
      <c r="C77" s="253"/>
      <c r="D77" s="268" t="s">
        <v>282</v>
      </c>
      <c r="E77" s="206" t="s">
        <v>90</v>
      </c>
      <c r="F77" s="301" t="n">
        <v>96.8</v>
      </c>
      <c r="G77" s="217"/>
      <c r="H77" s="151"/>
      <c r="I77" s="153"/>
      <c r="J77" s="153"/>
      <c r="K77" s="153"/>
      <c r="L77" s="264" t="n">
        <f aca="false">ROUND(SUM(K77+I77+J77),2)</f>
        <v>0</v>
      </c>
      <c r="M77" s="265" t="n">
        <f aca="false">ROUND(G77*$F77,1)</f>
        <v>0</v>
      </c>
      <c r="N77" s="266" t="n">
        <f aca="false">ROUND(F77*I77,2)</f>
        <v>0</v>
      </c>
      <c r="O77" s="266" t="n">
        <f aca="false">ROUND(J77*F77,2)</f>
        <v>0</v>
      </c>
      <c r="P77" s="266" t="n">
        <f aca="false">ROUND(K77*F77,2)</f>
        <v>0</v>
      </c>
      <c r="Q77" s="267" t="n">
        <f aca="false">ROUND(N77+O77+P77,2)</f>
        <v>0</v>
      </c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75" hidden="false" customHeight="false" outlineLevel="1" collapsed="false">
      <c r="A78" s="159"/>
      <c r="B78" s="148"/>
      <c r="C78" s="253"/>
      <c r="D78" s="256" t="s">
        <v>365</v>
      </c>
      <c r="E78" s="257" t="s">
        <v>166</v>
      </c>
      <c r="F78" s="369" t="n">
        <v>137.5</v>
      </c>
      <c r="G78" s="217"/>
      <c r="H78" s="151"/>
      <c r="I78" s="153"/>
      <c r="J78" s="153"/>
      <c r="K78" s="153"/>
      <c r="L78" s="155" t="n">
        <f aca="false">ROUND(SUM(K78+I78+J78),2)</f>
        <v>0</v>
      </c>
      <c r="M78" s="215" t="n">
        <f aca="false">ROUND(G78*$F78,1)</f>
        <v>0</v>
      </c>
      <c r="N78" s="157" t="n">
        <f aca="false">ROUND(F78*I78,2)</f>
        <v>0</v>
      </c>
      <c r="O78" s="157" t="n">
        <f aca="false">ROUND(J78*F78,2)</f>
        <v>0</v>
      </c>
      <c r="P78" s="157" t="n">
        <f aca="false">ROUND(K78*F78,2)</f>
        <v>0</v>
      </c>
      <c r="Q78" s="158" t="n">
        <f aca="false">ROUND(N78+O78+P78,2)</f>
        <v>0</v>
      </c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75" hidden="false" customHeight="false" outlineLevel="1" collapsed="false">
      <c r="A79" s="159"/>
      <c r="B79" s="148"/>
      <c r="C79" s="253"/>
      <c r="D79" s="289" t="s">
        <v>366</v>
      </c>
      <c r="E79" s="257" t="s">
        <v>73</v>
      </c>
      <c r="F79" s="258" t="n">
        <v>1</v>
      </c>
      <c r="G79" s="217"/>
      <c r="H79" s="151"/>
      <c r="I79" s="153"/>
      <c r="J79" s="153"/>
      <c r="K79" s="153"/>
      <c r="L79" s="155" t="n">
        <f aca="false">ROUND(SUM(K79+I79+J79),2)</f>
        <v>0</v>
      </c>
      <c r="M79" s="215" t="n">
        <f aca="false">ROUND(G79*$F79,1)</f>
        <v>0</v>
      </c>
      <c r="N79" s="157" t="n">
        <f aca="false">ROUND(F79*I79,2)</f>
        <v>0</v>
      </c>
      <c r="O79" s="157" t="n">
        <f aca="false">ROUND(J79*F79,2)</f>
        <v>0</v>
      </c>
      <c r="P79" s="157" t="n">
        <f aca="false">ROUND(K79*F79,2)</f>
        <v>0</v>
      </c>
      <c r="Q79" s="158" t="n">
        <f aca="false">ROUND(N79+O79+P79,2)</f>
        <v>0</v>
      </c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75" hidden="false" customHeight="false" outlineLevel="0" collapsed="false">
      <c r="A80" s="159"/>
      <c r="B80" s="148"/>
      <c r="C80" s="243"/>
      <c r="D80" s="244" t="s">
        <v>367</v>
      </c>
      <c r="E80" s="245"/>
      <c r="F80" s="245"/>
      <c r="G80" s="208"/>
      <c r="H80" s="208"/>
      <c r="I80" s="208"/>
      <c r="J80" s="153"/>
      <c r="K80" s="208"/>
      <c r="L80" s="208"/>
      <c r="M80" s="246" t="n">
        <f aca="false">SUM(M68:M79)</f>
        <v>0</v>
      </c>
      <c r="N80" s="247" t="n">
        <f aca="false">SUM(N68:N79)</f>
        <v>0</v>
      </c>
      <c r="O80" s="247" t="n">
        <f aca="false">SUM(O68:O79)</f>
        <v>0</v>
      </c>
      <c r="P80" s="247" t="n">
        <f aca="false">SUM(P68:P79)</f>
        <v>0</v>
      </c>
      <c r="Q80" s="248" t="n">
        <f aca="false">SUM(Q68:Q79)</f>
        <v>0</v>
      </c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false" outlineLevel="0" collapsed="false">
      <c r="A81" s="159"/>
      <c r="B81" s="148"/>
      <c r="C81" s="337"/>
      <c r="D81" s="339" t="s">
        <v>368</v>
      </c>
      <c r="E81" s="206"/>
      <c r="F81" s="254"/>
      <c r="G81" s="217"/>
      <c r="H81" s="217"/>
      <c r="I81" s="217"/>
      <c r="J81" s="217"/>
      <c r="K81" s="217"/>
      <c r="L81" s="217"/>
      <c r="M81" s="251"/>
      <c r="N81" s="23"/>
      <c r="O81" s="23"/>
      <c r="P81" s="23"/>
      <c r="Q81" s="252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47.25" hidden="false" customHeight="true" outlineLevel="0" collapsed="false">
      <c r="A82" s="159"/>
      <c r="B82" s="148" t="n">
        <v>23</v>
      </c>
      <c r="C82" s="149" t="s">
        <v>67</v>
      </c>
      <c r="D82" s="212" t="s">
        <v>187</v>
      </c>
      <c r="E82" s="206" t="s">
        <v>90</v>
      </c>
      <c r="F82" s="254" t="n">
        <v>30</v>
      </c>
      <c r="G82" s="151"/>
      <c r="H82" s="151"/>
      <c r="I82" s="153"/>
      <c r="J82" s="153"/>
      <c r="K82" s="153"/>
      <c r="L82" s="155" t="n">
        <f aca="false">ROUND(SUM(K82+I82+J82),2)</f>
        <v>0</v>
      </c>
      <c r="M82" s="215" t="n">
        <f aca="false">ROUND(G82*$F82,1)</f>
        <v>0</v>
      </c>
      <c r="N82" s="157" t="n">
        <f aca="false">ROUND(F82*I82,2)</f>
        <v>0</v>
      </c>
      <c r="O82" s="157" t="n">
        <f aca="false">ROUND(J82*F82,2)</f>
        <v>0</v>
      </c>
      <c r="P82" s="157" t="n">
        <f aca="false">ROUND(K82*F82,2)</f>
        <v>0</v>
      </c>
      <c r="Q82" s="158" t="n">
        <f aca="false">ROUND(N82+O82+P82,2)</f>
        <v>0</v>
      </c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38.6" hidden="false" customHeight="false" outlineLevel="0" collapsed="false">
      <c r="A83" s="159"/>
      <c r="B83" s="148" t="n">
        <v>24</v>
      </c>
      <c r="C83" s="149" t="s">
        <v>67</v>
      </c>
      <c r="D83" s="150" t="s">
        <v>369</v>
      </c>
      <c r="E83" s="206" t="s">
        <v>90</v>
      </c>
      <c r="F83" s="254" t="n">
        <v>30</v>
      </c>
      <c r="G83" s="23"/>
      <c r="H83" s="151"/>
      <c r="I83" s="153"/>
      <c r="J83" s="153"/>
      <c r="K83" s="153"/>
      <c r="L83" s="155" t="n">
        <f aca="false">ROUND(SUM(K83+I83+J83),2)</f>
        <v>0</v>
      </c>
      <c r="M83" s="215" t="n">
        <f aca="false">ROUND(G83*$F83,1)</f>
        <v>0</v>
      </c>
      <c r="N83" s="157" t="n">
        <f aca="false">ROUND(F83*I83,2)</f>
        <v>0</v>
      </c>
      <c r="O83" s="157" t="n">
        <f aca="false">ROUND(J83*F83,2)</f>
        <v>0</v>
      </c>
      <c r="P83" s="157" t="n">
        <f aca="false">ROUND(K83*F83,2)</f>
        <v>0</v>
      </c>
      <c r="Q83" s="158" t="n">
        <f aca="false">ROUND(N83+O83+P83,2)</f>
        <v>0</v>
      </c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3.4" hidden="false" customHeight="false" outlineLevel="1" collapsed="false">
      <c r="A84" s="159"/>
      <c r="B84" s="148"/>
      <c r="C84" s="149"/>
      <c r="D84" s="208" t="s">
        <v>154</v>
      </c>
      <c r="E84" s="206" t="s">
        <v>110</v>
      </c>
      <c r="F84" s="151" t="n">
        <v>7.8</v>
      </c>
      <c r="G84" s="23"/>
      <c r="H84" s="151"/>
      <c r="I84" s="153"/>
      <c r="J84" s="153"/>
      <c r="K84" s="153"/>
      <c r="L84" s="264" t="n">
        <f aca="false">ROUND(SUM(K84+I84+J84),2)</f>
        <v>0</v>
      </c>
      <c r="M84" s="265" t="n">
        <f aca="false">ROUND(G84*$F84,1)</f>
        <v>0</v>
      </c>
      <c r="N84" s="266" t="n">
        <f aca="false">ROUND(F84*I84,2)</f>
        <v>0</v>
      </c>
      <c r="O84" s="266" t="n">
        <f aca="false">ROUND(J84*F84,2)</f>
        <v>0</v>
      </c>
      <c r="P84" s="266" t="n">
        <f aca="false">ROUND(K84*F84,2)</f>
        <v>0</v>
      </c>
      <c r="Q84" s="267" t="n">
        <f aca="false">ROUND(N84+O84+P84,2)</f>
        <v>0</v>
      </c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3.4" hidden="false" customHeight="false" outlineLevel="1" collapsed="false">
      <c r="A85" s="159"/>
      <c r="B85" s="148"/>
      <c r="C85" s="253"/>
      <c r="D85" s="208" t="s">
        <v>196</v>
      </c>
      <c r="E85" s="206" t="s">
        <v>110</v>
      </c>
      <c r="F85" s="254" t="n">
        <v>210</v>
      </c>
      <c r="G85" s="217"/>
      <c r="H85" s="151"/>
      <c r="I85" s="153"/>
      <c r="J85" s="153"/>
      <c r="K85" s="153"/>
      <c r="L85" s="155" t="n">
        <f aca="false">ROUND(SUM(K85+I85+J85),2)</f>
        <v>0</v>
      </c>
      <c r="M85" s="215" t="n">
        <f aca="false">ROUND(G85*$F85,1)</f>
        <v>0</v>
      </c>
      <c r="N85" s="157" t="n">
        <f aca="false">ROUND(F85*I85,2)</f>
        <v>0</v>
      </c>
      <c r="O85" s="157" t="n">
        <f aca="false">ROUND(J85*F85,2)</f>
        <v>0</v>
      </c>
      <c r="P85" s="157" t="n">
        <f aca="false">ROUND(K85*F85,2)</f>
        <v>0</v>
      </c>
      <c r="Q85" s="158" t="n">
        <f aca="false">ROUND(N85+O85+P85,2)</f>
        <v>0</v>
      </c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4.25" hidden="false" customHeight="false" outlineLevel="1" collapsed="false">
      <c r="A86" s="159"/>
      <c r="B86" s="148"/>
      <c r="C86" s="253"/>
      <c r="D86" s="208" t="s">
        <v>197</v>
      </c>
      <c r="E86" s="206" t="s">
        <v>90</v>
      </c>
      <c r="F86" s="254" t="n">
        <v>36</v>
      </c>
      <c r="G86" s="217"/>
      <c r="H86" s="151"/>
      <c r="I86" s="153"/>
      <c r="J86" s="153"/>
      <c r="K86" s="153"/>
      <c r="L86" s="155" t="n">
        <f aca="false">ROUND(SUM(K86+I86+J86),2)</f>
        <v>0</v>
      </c>
      <c r="M86" s="215" t="n">
        <f aca="false">ROUND(G86*$F86,1)</f>
        <v>0</v>
      </c>
      <c r="N86" s="157" t="n">
        <f aca="false">ROUND(F86*I86,2)</f>
        <v>0</v>
      </c>
      <c r="O86" s="157" t="n">
        <f aca="false">ROUND(J86*F86,2)</f>
        <v>0</v>
      </c>
      <c r="P86" s="157" t="n">
        <f aca="false">ROUND(K86*F86,2)</f>
        <v>0</v>
      </c>
      <c r="Q86" s="158" t="n">
        <f aca="false">ROUND(N86+O86+P86,2)</f>
        <v>0</v>
      </c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25.35" hidden="false" customHeight="false" outlineLevel="1" collapsed="false">
      <c r="A87" s="159"/>
      <c r="B87" s="148"/>
      <c r="C87" s="253"/>
      <c r="D87" s="208" t="s">
        <v>252</v>
      </c>
      <c r="E87" s="206" t="s">
        <v>166</v>
      </c>
      <c r="F87" s="254" t="n">
        <v>44</v>
      </c>
      <c r="G87" s="217"/>
      <c r="H87" s="151"/>
      <c r="I87" s="153"/>
      <c r="J87" s="153"/>
      <c r="K87" s="153"/>
      <c r="L87" s="155" t="n">
        <f aca="false">ROUND(SUM(K87+I87+J87),2)</f>
        <v>0</v>
      </c>
      <c r="M87" s="215" t="n">
        <f aca="false">ROUND(G87*$F87,1)</f>
        <v>0</v>
      </c>
      <c r="N87" s="157" t="n">
        <f aca="false">ROUND(F87*I87,2)</f>
        <v>0</v>
      </c>
      <c r="O87" s="157" t="n">
        <f aca="false">ROUND(J87*F87,2)</f>
        <v>0</v>
      </c>
      <c r="P87" s="157" t="n">
        <f aca="false">ROUND(K87*F87,2)</f>
        <v>0</v>
      </c>
      <c r="Q87" s="158" t="n">
        <f aca="false">ROUND(N87+O87+P87,2)</f>
        <v>0</v>
      </c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38.6" hidden="false" customHeight="false" outlineLevel="0" collapsed="false">
      <c r="A88" s="159"/>
      <c r="B88" s="148" t="n">
        <v>25</v>
      </c>
      <c r="C88" s="149" t="s">
        <v>67</v>
      </c>
      <c r="D88" s="150" t="s">
        <v>370</v>
      </c>
      <c r="E88" s="206" t="s">
        <v>90</v>
      </c>
      <c r="F88" s="254" t="n">
        <v>30</v>
      </c>
      <c r="G88" s="23"/>
      <c r="H88" s="151"/>
      <c r="I88" s="153"/>
      <c r="J88" s="153"/>
      <c r="K88" s="153"/>
      <c r="L88" s="264" t="n">
        <f aca="false">ROUND(SUM(K88+I88+J88),2)</f>
        <v>0</v>
      </c>
      <c r="M88" s="265" t="n">
        <f aca="false">ROUND(G88*$F88,1)</f>
        <v>0</v>
      </c>
      <c r="N88" s="266" t="n">
        <f aca="false">ROUND(F88*I88,2)</f>
        <v>0</v>
      </c>
      <c r="O88" s="266" t="n">
        <f aca="false">ROUND(J88*F88,2)</f>
        <v>0</v>
      </c>
      <c r="P88" s="266" t="n">
        <f aca="false">ROUND(K88*F88,2)</f>
        <v>0</v>
      </c>
      <c r="Q88" s="267" t="n">
        <f aca="false">ROUND(N88+O88+P88,2)</f>
        <v>0</v>
      </c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3.4" hidden="false" customHeight="false" outlineLevel="1" collapsed="false">
      <c r="A89" s="159"/>
      <c r="B89" s="148"/>
      <c r="C89" s="149"/>
      <c r="D89" s="208" t="s">
        <v>154</v>
      </c>
      <c r="E89" s="206" t="s">
        <v>110</v>
      </c>
      <c r="F89" s="151" t="n">
        <v>7.8</v>
      </c>
      <c r="G89" s="23"/>
      <c r="H89" s="151"/>
      <c r="I89" s="153"/>
      <c r="J89" s="153"/>
      <c r="K89" s="153"/>
      <c r="L89" s="264" t="n">
        <f aca="false">ROUND(SUM(K89+I89+J89),2)</f>
        <v>0</v>
      </c>
      <c r="M89" s="265" t="n">
        <f aca="false">ROUND(G89*$F89,1)</f>
        <v>0</v>
      </c>
      <c r="N89" s="266" t="n">
        <f aca="false">ROUND(F89*I89,2)</f>
        <v>0</v>
      </c>
      <c r="O89" s="266" t="n">
        <f aca="false">ROUND(J89*F89,2)</f>
        <v>0</v>
      </c>
      <c r="P89" s="266" t="n">
        <f aca="false">ROUND(K89*F89,2)</f>
        <v>0</v>
      </c>
      <c r="Q89" s="267" t="n">
        <f aca="false">ROUND(N89+O89+P89,2)</f>
        <v>0</v>
      </c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25.35" hidden="false" customHeight="false" outlineLevel="1" collapsed="false">
      <c r="A90" s="159"/>
      <c r="B90" s="148"/>
      <c r="C90" s="149"/>
      <c r="D90" s="208" t="s">
        <v>255</v>
      </c>
      <c r="E90" s="206" t="s">
        <v>110</v>
      </c>
      <c r="F90" s="151" t="n">
        <v>90</v>
      </c>
      <c r="G90" s="23"/>
      <c r="H90" s="151"/>
      <c r="I90" s="153"/>
      <c r="J90" s="153"/>
      <c r="K90" s="153"/>
      <c r="L90" s="264" t="n">
        <f aca="false">ROUND(SUM(K90+I90+J90),2)</f>
        <v>0</v>
      </c>
      <c r="M90" s="265" t="n">
        <f aca="false">ROUND(G90*$F90,1)</f>
        <v>0</v>
      </c>
      <c r="N90" s="266" t="n">
        <f aca="false">ROUND(F90*I90,2)</f>
        <v>0</v>
      </c>
      <c r="O90" s="266" t="n">
        <f aca="false">ROUND(J90*F90,2)</f>
        <v>0</v>
      </c>
      <c r="P90" s="266" t="n">
        <f aca="false">ROUND(K90*F90,2)</f>
        <v>0</v>
      </c>
      <c r="Q90" s="267" t="n">
        <f aca="false">ROUND(N90+O90+P90,2)</f>
        <v>0</v>
      </c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25.5" hidden="false" customHeight="false" outlineLevel="0" collapsed="false">
      <c r="A91" s="159"/>
      <c r="B91" s="148"/>
      <c r="C91" s="243"/>
      <c r="D91" s="244" t="s">
        <v>371</v>
      </c>
      <c r="E91" s="245"/>
      <c r="F91" s="245"/>
      <c r="G91" s="217"/>
      <c r="H91" s="217"/>
      <c r="I91" s="217"/>
      <c r="J91" s="217"/>
      <c r="K91" s="217"/>
      <c r="L91" s="217"/>
      <c r="M91" s="246" t="n">
        <f aca="false">SUM(M82:M90)</f>
        <v>0</v>
      </c>
      <c r="N91" s="247" t="n">
        <f aca="false">SUM(N82:N90)</f>
        <v>0</v>
      </c>
      <c r="O91" s="247" t="n">
        <f aca="false">SUM(O82:O90)</f>
        <v>0</v>
      </c>
      <c r="P91" s="247" t="n">
        <f aca="false">SUM(P82:P90)</f>
        <v>0</v>
      </c>
      <c r="Q91" s="248" t="n">
        <f aca="false">SUM(Q82:Q90)</f>
        <v>0</v>
      </c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75" hidden="false" customHeight="false" outlineLevel="0" collapsed="false">
      <c r="A92" s="159"/>
      <c r="B92" s="148"/>
      <c r="C92" s="337"/>
      <c r="D92" s="339" t="s">
        <v>229</v>
      </c>
      <c r="E92" s="206"/>
      <c r="F92" s="206"/>
      <c r="G92" s="217"/>
      <c r="H92" s="217"/>
      <c r="I92" s="217"/>
      <c r="J92" s="153"/>
      <c r="K92" s="217"/>
      <c r="L92" s="217"/>
      <c r="M92" s="251"/>
      <c r="N92" s="23"/>
      <c r="O92" s="23"/>
      <c r="P92" s="23"/>
      <c r="Q92" s="252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25.5" hidden="false" customHeight="false" outlineLevel="0" collapsed="false">
      <c r="A93" s="159"/>
      <c r="B93" s="148" t="n">
        <v>26</v>
      </c>
      <c r="C93" s="149" t="s">
        <v>67</v>
      </c>
      <c r="D93" s="212" t="s">
        <v>372</v>
      </c>
      <c r="E93" s="206" t="s">
        <v>73</v>
      </c>
      <c r="F93" s="292" t="n">
        <v>2</v>
      </c>
      <c r="G93" s="23"/>
      <c r="H93" s="151"/>
      <c r="I93" s="153"/>
      <c r="J93" s="153"/>
      <c r="K93" s="153"/>
      <c r="L93" s="155" t="n">
        <f aca="false">ROUND(SUM(K93+I93+J93),2)</f>
        <v>0</v>
      </c>
      <c r="M93" s="215" t="n">
        <f aca="false">ROUND(G93*$F93,1)</f>
        <v>0</v>
      </c>
      <c r="N93" s="157" t="n">
        <f aca="false">ROUND(F93*I93,2)</f>
        <v>0</v>
      </c>
      <c r="O93" s="157" t="n">
        <f aca="false">ROUND(J93*F93,2)</f>
        <v>0</v>
      </c>
      <c r="P93" s="157" t="n">
        <f aca="false">ROUND(K93*F93,2)</f>
        <v>0</v>
      </c>
      <c r="Q93" s="158" t="n">
        <f aca="false">ROUND(N93+O93+P93,2)</f>
        <v>0</v>
      </c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44.25" hidden="false" customHeight="true" outlineLevel="0" collapsed="false">
      <c r="A94" s="159"/>
      <c r="B94" s="148" t="n">
        <v>27</v>
      </c>
      <c r="C94" s="149" t="s">
        <v>67</v>
      </c>
      <c r="D94" s="212" t="s">
        <v>373</v>
      </c>
      <c r="E94" s="206" t="s">
        <v>90</v>
      </c>
      <c r="F94" s="254" t="n">
        <v>2</v>
      </c>
      <c r="G94" s="23"/>
      <c r="H94" s="151"/>
      <c r="I94" s="153"/>
      <c r="J94" s="153"/>
      <c r="K94" s="153"/>
      <c r="L94" s="264" t="n">
        <f aca="false">ROUND(SUM(K94+I94+J94),2)</f>
        <v>0</v>
      </c>
      <c r="M94" s="265" t="n">
        <f aca="false">ROUND(G94*$F94,1)</f>
        <v>0</v>
      </c>
      <c r="N94" s="266" t="n">
        <f aca="false">ROUND(F94*I94,2)</f>
        <v>0</v>
      </c>
      <c r="O94" s="266" t="n">
        <f aca="false">ROUND(J94*F94,2)</f>
        <v>0</v>
      </c>
      <c r="P94" s="266" t="n">
        <f aca="false">ROUND(K94*F94,2)</f>
        <v>0</v>
      </c>
      <c r="Q94" s="267" t="n">
        <f aca="false">ROUND(N94+O94+P94,2)</f>
        <v>0</v>
      </c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4.25" hidden="false" customHeight="false" outlineLevel="1" collapsed="false">
      <c r="A95" s="159"/>
      <c r="B95" s="148"/>
      <c r="C95" s="253"/>
      <c r="D95" s="380" t="s">
        <v>232</v>
      </c>
      <c r="E95" s="206" t="s">
        <v>90</v>
      </c>
      <c r="F95" s="166" t="n">
        <v>3.7</v>
      </c>
      <c r="G95" s="162"/>
      <c r="H95" s="151" t="n">
        <v>0</v>
      </c>
      <c r="I95" s="153" t="n">
        <f aca="false">ROUND(G95*H95,2)</f>
        <v>0</v>
      </c>
      <c r="J95" s="153"/>
      <c r="K95" s="153" t="n">
        <v>0</v>
      </c>
      <c r="L95" s="155" t="n">
        <f aca="false">ROUND(SUM(K95+I95+J95),2)</f>
        <v>0</v>
      </c>
      <c r="M95" s="215" t="n">
        <f aca="false">ROUND(G95*$F95,1)</f>
        <v>0</v>
      </c>
      <c r="N95" s="157" t="n">
        <f aca="false">ROUND(F95*I95,2)</f>
        <v>0</v>
      </c>
      <c r="O95" s="157" t="n">
        <f aca="false">ROUND(J95*F95,2)</f>
        <v>0</v>
      </c>
      <c r="P95" s="157" t="n">
        <f aca="false">ROUND(K95*F95,2)</f>
        <v>0</v>
      </c>
      <c r="Q95" s="158" t="n">
        <f aca="false">ROUND(N95+O95+P95,2)</f>
        <v>0</v>
      </c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4.25" hidden="false" customHeight="false" outlineLevel="1" collapsed="false">
      <c r="A96" s="159"/>
      <c r="B96" s="148"/>
      <c r="C96" s="253"/>
      <c r="D96" s="315" t="s">
        <v>233</v>
      </c>
      <c r="E96" s="151" t="s">
        <v>104</v>
      </c>
      <c r="F96" s="23" t="n">
        <v>0.02</v>
      </c>
      <c r="G96" s="23"/>
      <c r="H96" s="151" t="n">
        <v>0</v>
      </c>
      <c r="I96" s="153" t="n">
        <f aca="false">ROUND(G96*H96,2)</f>
        <v>0</v>
      </c>
      <c r="J96" s="153"/>
      <c r="K96" s="153" t="n">
        <v>0</v>
      </c>
      <c r="L96" s="155" t="n">
        <f aca="false">ROUND(SUM(K96+I96+J96),2)</f>
        <v>0</v>
      </c>
      <c r="M96" s="215" t="n">
        <f aca="false">ROUND(G96*$F96,1)</f>
        <v>0</v>
      </c>
      <c r="N96" s="157" t="n">
        <f aca="false">ROUND(F96*I96,2)</f>
        <v>0</v>
      </c>
      <c r="O96" s="157" t="n">
        <f aca="false">ROUND(J96*F96,2)</f>
        <v>0</v>
      </c>
      <c r="P96" s="157" t="n">
        <f aca="false">ROUND(K96*F96,2)</f>
        <v>0</v>
      </c>
      <c r="Q96" s="158" t="n">
        <f aca="false">ROUND(N96+O96+P96,2)</f>
        <v>0</v>
      </c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4.25" hidden="false" customHeight="false" outlineLevel="1" collapsed="false">
      <c r="A97" s="159"/>
      <c r="B97" s="148"/>
      <c r="C97" s="253"/>
      <c r="D97" s="380" t="s">
        <v>234</v>
      </c>
      <c r="E97" s="151" t="s">
        <v>104</v>
      </c>
      <c r="F97" s="166" t="n">
        <v>0.3</v>
      </c>
      <c r="G97" s="162"/>
      <c r="H97" s="151" t="n">
        <v>0</v>
      </c>
      <c r="I97" s="153" t="n">
        <f aca="false">ROUND(G97*H97,2)</f>
        <v>0</v>
      </c>
      <c r="J97" s="153"/>
      <c r="K97" s="153" t="n">
        <v>0</v>
      </c>
      <c r="L97" s="155" t="n">
        <f aca="false">ROUND(SUM(K97+I97+J97),2)</f>
        <v>0</v>
      </c>
      <c r="M97" s="215" t="n">
        <f aca="false">ROUND(G97*$F97,1)</f>
        <v>0</v>
      </c>
      <c r="N97" s="157" t="n">
        <f aca="false">ROUND(F97*I97,2)</f>
        <v>0</v>
      </c>
      <c r="O97" s="157" t="n">
        <f aca="false">ROUND(J97*F97,2)</f>
        <v>0</v>
      </c>
      <c r="P97" s="157" t="n">
        <f aca="false">ROUND(K97*F97,2)</f>
        <v>0</v>
      </c>
      <c r="Q97" s="158" t="n">
        <f aca="false">ROUND(N97+O97+P97,2)</f>
        <v>0</v>
      </c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75" hidden="false" customHeight="false" outlineLevel="1" collapsed="false">
      <c r="A98" s="159"/>
      <c r="B98" s="148"/>
      <c r="C98" s="253"/>
      <c r="D98" s="208" t="s">
        <v>235</v>
      </c>
      <c r="E98" s="206" t="s">
        <v>110</v>
      </c>
      <c r="F98" s="166" t="n">
        <v>198.7</v>
      </c>
      <c r="G98" s="162"/>
      <c r="H98" s="151"/>
      <c r="I98" s="153" t="n">
        <f aca="false">ROUND(G98*H98,2)</f>
        <v>0</v>
      </c>
      <c r="J98" s="153"/>
      <c r="K98" s="153" t="n">
        <v>0</v>
      </c>
      <c r="L98" s="264" t="n">
        <f aca="false">ROUND(SUM(K98+I98+J98),2)</f>
        <v>0</v>
      </c>
      <c r="M98" s="265" t="n">
        <f aca="false">ROUND(G98*$F98,1)</f>
        <v>0</v>
      </c>
      <c r="N98" s="266" t="n">
        <f aca="false">ROUND(F98*I98,2)</f>
        <v>0</v>
      </c>
      <c r="O98" s="266" t="n">
        <f aca="false">ROUND(J98*F98,2)</f>
        <v>0</v>
      </c>
      <c r="P98" s="266" t="n">
        <f aca="false">ROUND(K98*F98,2)</f>
        <v>0</v>
      </c>
      <c r="Q98" s="267" t="n">
        <f aca="false">ROUND(N98+O98+P98,2)</f>
        <v>0</v>
      </c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.75" hidden="false" customHeight="false" outlineLevel="1" collapsed="false">
      <c r="A99" s="159"/>
      <c r="B99" s="148"/>
      <c r="C99" s="149"/>
      <c r="D99" s="256" t="s">
        <v>236</v>
      </c>
      <c r="E99" s="257" t="s">
        <v>73</v>
      </c>
      <c r="F99" s="258" t="n">
        <v>1</v>
      </c>
      <c r="G99" s="217"/>
      <c r="H99" s="151" t="n">
        <v>0</v>
      </c>
      <c r="I99" s="153" t="n">
        <f aca="false">ROUND(G99*H99,2)</f>
        <v>0</v>
      </c>
      <c r="J99" s="153"/>
      <c r="K99" s="153" t="n">
        <v>0</v>
      </c>
      <c r="L99" s="264" t="n">
        <f aca="false">ROUND(SUM(K99+I99+J99),2)</f>
        <v>0</v>
      </c>
      <c r="M99" s="265" t="n">
        <f aca="false">ROUND(G99*$F99,1)</f>
        <v>0</v>
      </c>
      <c r="N99" s="266" t="n">
        <f aca="false">ROUND(F99*I99,2)</f>
        <v>0</v>
      </c>
      <c r="O99" s="266" t="n">
        <f aca="false">ROUND(J99*F99,2)</f>
        <v>0</v>
      </c>
      <c r="P99" s="266" t="n">
        <f aca="false">ROUND(K99*F99,2)</f>
        <v>0</v>
      </c>
      <c r="Q99" s="267" t="n">
        <f aca="false">ROUND(N99+O99+P99,2)</f>
        <v>0</v>
      </c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75" hidden="false" customHeight="false" outlineLevel="0" collapsed="false">
      <c r="A100" s="159"/>
      <c r="B100" s="148"/>
      <c r="C100" s="243"/>
      <c r="D100" s="244" t="s">
        <v>237</v>
      </c>
      <c r="E100" s="245"/>
      <c r="F100" s="245"/>
      <c r="G100" s="217"/>
      <c r="H100" s="217"/>
      <c r="I100" s="217"/>
      <c r="J100" s="217"/>
      <c r="K100" s="217"/>
      <c r="L100" s="217"/>
      <c r="M100" s="246" t="n">
        <f aca="false">SUM(M93:M99)</f>
        <v>0</v>
      </c>
      <c r="N100" s="247" t="n">
        <f aca="false">SUM(N93:N99)</f>
        <v>0</v>
      </c>
      <c r="O100" s="247" t="n">
        <f aca="false">SUM(O93:O99)</f>
        <v>0</v>
      </c>
      <c r="P100" s="247" t="n">
        <f aca="false">SUM(P93:P99)</f>
        <v>0</v>
      </c>
      <c r="Q100" s="248" t="n">
        <f aca="false">SUM(Q93:Q99)</f>
        <v>0</v>
      </c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s="180" customFormat="true" ht="12.75" hidden="false" customHeight="false" outlineLevel="0" collapsed="false">
      <c r="A101" s="381"/>
      <c r="B101" s="166"/>
      <c r="C101" s="272"/>
      <c r="D101" s="273"/>
      <c r="E101" s="166"/>
      <c r="F101" s="166"/>
      <c r="G101" s="166"/>
      <c r="H101" s="166"/>
      <c r="I101" s="166"/>
      <c r="J101" s="166"/>
      <c r="K101" s="166"/>
      <c r="L101" s="166"/>
      <c r="M101" s="274"/>
      <c r="N101" s="275"/>
      <c r="O101" s="275"/>
      <c r="P101" s="275"/>
      <c r="Q101" s="276"/>
    </row>
    <row r="102" customFormat="false" ht="12.75" hidden="false" customHeight="false" outlineLevel="0" collapsed="false">
      <c r="A102" s="381"/>
      <c r="B102" s="151"/>
      <c r="C102" s="174"/>
      <c r="D102" s="175"/>
      <c r="E102" s="21"/>
      <c r="F102" s="21"/>
      <c r="G102" s="22"/>
      <c r="H102" s="22"/>
      <c r="I102" s="22"/>
      <c r="J102" s="22"/>
      <c r="K102" s="176" t="s">
        <v>91</v>
      </c>
      <c r="L102" s="22"/>
      <c r="M102" s="177" t="n">
        <f aca="false">M23+M38+M56+M67+M80+M91+M100</f>
        <v>0</v>
      </c>
      <c r="N102" s="178" t="n">
        <f aca="false">N23+N38+N56+N67+N80+N91+N100</f>
        <v>0</v>
      </c>
      <c r="O102" s="178" t="n">
        <f aca="false">O23+O38+O56+O67+O80+O91+O100</f>
        <v>0</v>
      </c>
      <c r="P102" s="178" t="n">
        <f aca="false">P23+P38+P56+P67+P80+P91+P100</f>
        <v>0</v>
      </c>
      <c r="Q102" s="178" t="n">
        <f aca="false">Q23+Q38+Q56+Q67+Q80+Q91+Q100</f>
        <v>0</v>
      </c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s="284" customFormat="true" ht="12.75" hidden="false" customHeight="false" outlineLevel="0" collapsed="false">
      <c r="A103" s="382"/>
      <c r="B103" s="277"/>
      <c r="C103" s="278"/>
      <c r="D103" s="279"/>
      <c r="E103" s="280"/>
      <c r="F103" s="280"/>
      <c r="G103" s="281"/>
      <c r="H103" s="281"/>
      <c r="I103" s="281"/>
      <c r="J103" s="280"/>
      <c r="K103" s="186"/>
      <c r="L103" s="281"/>
      <c r="M103" s="282"/>
      <c r="N103" s="283"/>
      <c r="O103" s="283"/>
      <c r="P103" s="283"/>
      <c r="Q103" s="283"/>
    </row>
    <row r="104" s="287" customFormat="true" ht="12.75" hidden="false" customHeight="false" outlineLevel="0" collapsed="false">
      <c r="A104" s="195"/>
      <c r="B104" s="189"/>
      <c r="C104" s="201"/>
      <c r="D104" s="383"/>
      <c r="E104" s="190"/>
      <c r="F104" s="190"/>
      <c r="G104" s="33"/>
      <c r="H104" s="33"/>
      <c r="I104" s="33"/>
      <c r="J104" s="190"/>
      <c r="K104" s="33"/>
      <c r="L104" s="33"/>
      <c r="M104" s="286"/>
      <c r="N104" s="33"/>
      <c r="O104" s="33"/>
      <c r="P104" s="186"/>
      <c r="Q104" s="192"/>
    </row>
    <row r="105" customFormat="false" ht="12.75" hidden="false" customHeight="false" outlineLevel="0" collapsed="false">
      <c r="A105" s="195"/>
      <c r="B105" s="189"/>
      <c r="C105" s="201"/>
      <c r="D105" s="336"/>
      <c r="E105" s="190"/>
      <c r="F105" s="190"/>
      <c r="G105" s="33"/>
      <c r="H105" s="33"/>
      <c r="I105" s="33"/>
      <c r="J105" s="190"/>
      <c r="K105" s="33"/>
      <c r="L105" s="33"/>
      <c r="M105" s="286"/>
      <c r="N105" s="33"/>
      <c r="O105" s="33"/>
      <c r="P105" s="186"/>
      <c r="Q105" s="192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false" outlineLevel="0" collapsed="false">
      <c r="A106" s="195"/>
      <c r="B106" s="189"/>
      <c r="C106" s="201"/>
      <c r="D106" s="336"/>
      <c r="E106" s="190"/>
      <c r="F106" s="190"/>
      <c r="G106" s="33"/>
      <c r="H106" s="33"/>
      <c r="I106" s="33"/>
      <c r="J106" s="190"/>
      <c r="K106" s="33"/>
      <c r="L106" s="33"/>
      <c r="M106" s="286"/>
      <c r="N106" s="33"/>
      <c r="O106" s="33"/>
      <c r="P106" s="186"/>
      <c r="Q106" s="192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s="193" customFormat="true" ht="14.25" hidden="false" customHeight="false" outlineLevel="0" collapsed="false">
      <c r="A107" s="384"/>
      <c r="B107" s="288"/>
      <c r="C107" s="199"/>
      <c r="D107" s="191" t="s">
        <v>92</v>
      </c>
      <c r="E107" s="191"/>
      <c r="F107" s="1"/>
      <c r="G107" s="33"/>
      <c r="H107" s="1"/>
      <c r="I107" s="1"/>
      <c r="J107" s="191"/>
      <c r="K107" s="1"/>
      <c r="L107" s="1"/>
      <c r="M107" s="1"/>
      <c r="N107" s="191"/>
      <c r="O107" s="1"/>
      <c r="P107" s="180"/>
      <c r="Q107" s="1"/>
    </row>
    <row r="108" s="1" customFormat="true" ht="12.75" hidden="false" customHeight="false" outlineLevel="0" collapsed="false">
      <c r="A108" s="384"/>
      <c r="B108" s="288"/>
      <c r="C108" s="199"/>
      <c r="D108" s="44" t="s">
        <v>23</v>
      </c>
      <c r="G108" s="33"/>
      <c r="N108" s="180"/>
      <c r="P108" s="180"/>
    </row>
  </sheetData>
  <mergeCells count="17">
    <mergeCell ref="B13:B15"/>
    <mergeCell ref="C13:C15"/>
    <mergeCell ref="E13:L13"/>
    <mergeCell ref="M13:Q13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  <mergeCell ref="Q14:Q15"/>
  </mergeCells>
  <printOptions headings="false" gridLines="false" gridLinesSet="true" horizontalCentered="true" verticalCentered="false"/>
  <pageMargins left="0" right="0" top="0.7875" bottom="0.7875" header="0.511805555555555" footer="0.315277777777778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</TotalTime>
  <Application>LibreOffice/5.0.3.2$Windows_x86 LibreOffice_project/e5f16313668ac592c1bfb310f4390624e3dbfb75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2018-04-06T08:48:50Z</dcterms:created>
  <dc:creator>Artis Smiltāns</dc:creator>
  <dc:language>de-CH</dc:language>
  <dcterms:modified xsi:type="dcterms:W3CDTF">2018-06-12T10:45:06Z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